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296" windowWidth="19440" windowHeight="11445" activeTab="0"/>
  </bookViews>
  <sheets>
    <sheet name="2014 Proj. from 1st 9 Mos. 2013" sheetId="1" r:id="rId1"/>
  </sheets>
  <definedNames>
    <definedName name="_xlnm.Print_Area" localSheetId="0">'2014 Proj. from 1st 9 Mos. 2013'!$A$1:$L$135</definedName>
  </definedNames>
  <calcPr fullCalcOnLoad="1"/>
</workbook>
</file>

<file path=xl/sharedStrings.xml><?xml version="1.0" encoding="utf-8"?>
<sst xmlns="http://schemas.openxmlformats.org/spreadsheetml/2006/main" count="230" uniqueCount="144">
  <si>
    <t>Special Tx Procedure</t>
  </si>
  <si>
    <t>Radiation tx Management, 1-2 fractions</t>
  </si>
  <si>
    <t>Radiation tx Management, x5</t>
  </si>
  <si>
    <t>IMRT Tx Delivery</t>
  </si>
  <si>
    <t>Port verification films</t>
  </si>
  <si>
    <t>Complex RT (20+ MeV)</t>
  </si>
  <si>
    <t>Complex RT (11-19MeV)</t>
  </si>
  <si>
    <t>Complex RT (6-10 MeV)</t>
  </si>
  <si>
    <t>Intermediate RT (6-10 MeV)</t>
  </si>
  <si>
    <t>Simple RT (11-19 MeV)</t>
  </si>
  <si>
    <t>Simple RT (6-10 MeV)</t>
  </si>
  <si>
    <t>Special Physics Consult</t>
  </si>
  <si>
    <t>Continuing Medical Physics</t>
  </si>
  <si>
    <t>Field Blocking-Complex</t>
  </si>
  <si>
    <t>Field Blocking-Intermediate</t>
  </si>
  <si>
    <t>Field Blocking-Simple</t>
  </si>
  <si>
    <t>TLD/Microdosimetry</t>
  </si>
  <si>
    <t>Computer Brachytherapy-Complex</t>
  </si>
  <si>
    <t>Special Beam Plan</t>
  </si>
  <si>
    <t>Computer Plan-Complex</t>
  </si>
  <si>
    <t>Computer Plan-Simple</t>
  </si>
  <si>
    <t>IMRT Planning</t>
  </si>
  <si>
    <t>Dosimetry</t>
  </si>
  <si>
    <t>3-D Virtual Simulation</t>
  </si>
  <si>
    <t>Simulation-Complex</t>
  </si>
  <si>
    <t>Simulation-Intermediate</t>
  </si>
  <si>
    <t>Simulation-Simple</t>
  </si>
  <si>
    <t>Clinical Tx Plan-Complex</t>
  </si>
  <si>
    <t>Clinical Tx Plan-Intermediate</t>
  </si>
  <si>
    <t>Clinical Tx Plan-Simple</t>
  </si>
  <si>
    <t>BAT Technical Component</t>
  </si>
  <si>
    <t>Medicare</t>
  </si>
  <si>
    <t>Units</t>
  </si>
  <si>
    <t>CPT Code</t>
  </si>
  <si>
    <t>CPT Code Description</t>
  </si>
  <si>
    <t>TC</t>
  </si>
  <si>
    <t>Total</t>
  </si>
  <si>
    <t xml:space="preserve">Non-Facility </t>
  </si>
  <si>
    <t>in RVUs</t>
  </si>
  <si>
    <t>Medicare $</t>
  </si>
  <si>
    <t>C.F. &amp; RVUs</t>
  </si>
  <si>
    <t>Difference</t>
  </si>
  <si>
    <t>in $$$</t>
  </si>
  <si>
    <t>Totals</t>
  </si>
  <si>
    <t>Percent</t>
  </si>
  <si>
    <t xml:space="preserve">Stereoscopic x-ray guidance </t>
  </si>
  <si>
    <t>Simulation-Complex (prof. only)</t>
  </si>
  <si>
    <t>Field Blocking-Simple (prof. only)</t>
  </si>
  <si>
    <t>Special Tx Procedure (prof only)</t>
  </si>
  <si>
    <t>Handling, radioactive element (prof only)</t>
  </si>
  <si>
    <t>Simulation-Simple (prof. only)</t>
  </si>
  <si>
    <t>3-D Virtual Simulation (prof. only)</t>
  </si>
  <si>
    <t>Dosimetry (prof. only)</t>
  </si>
  <si>
    <t>Computer Plan-Simple (prof. only)</t>
  </si>
  <si>
    <t>Computer Plan-Intermed.</t>
  </si>
  <si>
    <t>Field Blocking-Complex (prof. only)</t>
  </si>
  <si>
    <t xml:space="preserve"># Change </t>
  </si>
  <si>
    <t xml:space="preserve">% Change </t>
  </si>
  <si>
    <t>HDR brachytx, 1 channel</t>
  </si>
  <si>
    <t>HDR brachytx, 2-12 channels</t>
  </si>
  <si>
    <t>HDR brachytx, &gt;12 channels</t>
  </si>
  <si>
    <t>Simulation-Intermed. (prof. only)</t>
  </si>
  <si>
    <t xml:space="preserve">Handling, radioactive element </t>
  </si>
  <si>
    <t>Brachytx isodose calc simp</t>
  </si>
  <si>
    <t>Brachytx isodose calc interm</t>
  </si>
  <si>
    <t>Stereotactic radiation trmt</t>
  </si>
  <si>
    <t>SBRT Management</t>
  </si>
  <si>
    <t>Hyperthermia treatment</t>
  </si>
  <si>
    <t>Infuse radioactive materials</t>
  </si>
  <si>
    <t>Apply intrcav radiation-simple</t>
  </si>
  <si>
    <t>Apply intrcav radiation- intermed.</t>
  </si>
  <si>
    <t>Apply intrcav radiation- complx</t>
  </si>
  <si>
    <t>Apply interstit radiation-simple</t>
  </si>
  <si>
    <t>Apply interstit radiation- intermed.</t>
  </si>
  <si>
    <t>Apply interstit radiation- complx</t>
  </si>
  <si>
    <t>Apply surface radiation</t>
  </si>
  <si>
    <t>Intermediate RT (611-19 MeV)</t>
  </si>
  <si>
    <t>RVS &amp; C.F.</t>
  </si>
  <si>
    <t>MLC Devices for IMRT</t>
  </si>
  <si>
    <t>Diagnostic laryngoscopy</t>
  </si>
  <si>
    <t>Placement interstitial devices</t>
  </si>
  <si>
    <t>Office/Outpatient Visit, New</t>
  </si>
  <si>
    <t>Office/Outpatient Visit, Est.</t>
  </si>
  <si>
    <t>Initial Hospital Care</t>
  </si>
  <si>
    <t>Subsequent Hospital Care</t>
  </si>
  <si>
    <t>Prolonged Service, Office</t>
  </si>
  <si>
    <t>Prolonged Svc, w/o Contact</t>
  </si>
  <si>
    <t>Prolonged Svc, w/o Contact-add</t>
  </si>
  <si>
    <t>Behav Chng Smoking, 3-10 min</t>
  </si>
  <si>
    <t>Behav Chng Smoking, &gt; 10 min</t>
  </si>
  <si>
    <t>Simulation-Simple (tech. only)</t>
  </si>
  <si>
    <t>Simulation-Complex (tech. only)</t>
  </si>
  <si>
    <t>Dosimetry (tech. only)</t>
  </si>
  <si>
    <t>Prostate Volume Study (prof. only)</t>
  </si>
  <si>
    <t>Echo guide for biopsy (prof. only)</t>
  </si>
  <si>
    <t>Echo guide for biopsy (tech. only)</t>
  </si>
  <si>
    <t>BAT Technical Component (prof. only)</t>
  </si>
  <si>
    <t>BAT Technical Component (tech. only)</t>
  </si>
  <si>
    <t>CT Guidance for Plcmnt RT fields (tech.)</t>
  </si>
  <si>
    <t>Computer Plan-Complex (prof. only)</t>
  </si>
  <si>
    <t>Computer Plan-Complex (tech.only)</t>
  </si>
  <si>
    <t>TLD/Microdosimetry (prof. only)</t>
  </si>
  <si>
    <t>TLD/Microdosimetry (tech. only)</t>
  </si>
  <si>
    <t>Field Blocking-Complex (tech. only)</t>
  </si>
  <si>
    <t>Stereoscopic x-ray guidance (tech. only)</t>
  </si>
  <si>
    <t>SBRT, Linear Based</t>
  </si>
  <si>
    <t>SBRT Delivery</t>
  </si>
  <si>
    <t>Apply interstit radiation- complx (prof. only)</t>
  </si>
  <si>
    <t>CY 2013</t>
  </si>
  <si>
    <t>w/2013</t>
  </si>
  <si>
    <t>External Radiation Dosimetry</t>
  </si>
  <si>
    <r>
      <rPr>
        <u val="single"/>
        <sz val="10"/>
        <rFont val="Arial Narrow"/>
        <family val="2"/>
      </rPr>
      <t>Note</t>
    </r>
    <r>
      <rPr>
        <sz val="10"/>
        <rFont val="Arial Narrow"/>
        <family val="2"/>
      </rPr>
      <t>: rounding applied</t>
    </r>
  </si>
  <si>
    <t>in %</t>
  </si>
  <si>
    <t>NOTE: changes above relate ONLY to Medicare payments</t>
  </si>
  <si>
    <t>77301-26</t>
  </si>
  <si>
    <t>IMRT Planning (prof. only)</t>
  </si>
  <si>
    <t>MLC Devices for IMRT (prof.only)</t>
  </si>
  <si>
    <t>77338-26</t>
  </si>
  <si>
    <t>CY 2014</t>
  </si>
  <si>
    <t>2014:13</t>
  </si>
  <si>
    <t>w/2014</t>
  </si>
  <si>
    <r>
      <rPr>
        <b/>
        <u val="single"/>
        <sz val="10"/>
        <color indexed="8"/>
        <rFont val="Arial Narrow"/>
        <family val="2"/>
      </rPr>
      <t>Note</t>
    </r>
    <r>
      <rPr>
        <sz val="10"/>
        <color indexed="8"/>
        <rFont val="Arial Narrow"/>
        <family val="2"/>
      </rPr>
      <t>: Neither 2013 nor 2014 RVUs above are adjusted for GPCIs</t>
    </r>
  </si>
  <si>
    <r>
      <rPr>
        <u val="single"/>
        <sz val="10"/>
        <rFont val="Arial Narrow"/>
        <family val="2"/>
      </rPr>
      <t>Note</t>
    </r>
    <r>
      <rPr>
        <sz val="10"/>
        <rFont val="Arial Narrow"/>
        <family val="2"/>
      </rPr>
      <t>: values in red indicate decreased RVUs and/or payments for 2014</t>
    </r>
  </si>
  <si>
    <t>Nuclear rx iv admin</t>
  </si>
  <si>
    <r>
      <rPr>
        <u val="single"/>
        <sz val="10"/>
        <color indexed="8"/>
        <rFont val="Arial Narrow"/>
        <family val="2"/>
      </rPr>
      <t>Note</t>
    </r>
    <r>
      <rPr>
        <sz val="10"/>
        <color indexed="8"/>
        <rFont val="Arial Narrow"/>
        <family val="2"/>
      </rPr>
      <t>: Medicare no longer pays for the E&amp;M consult codes</t>
    </r>
  </si>
  <si>
    <r>
      <rPr>
        <u val="single"/>
        <sz val="10"/>
        <rFont val="Arial Narrow"/>
        <family val="2"/>
      </rPr>
      <t>Note</t>
    </r>
    <r>
      <rPr>
        <sz val="10"/>
        <rFont val="Arial Narrow"/>
        <family val="2"/>
      </rPr>
      <t>: assumes consistent year-over-year CPT volume</t>
    </r>
  </si>
  <si>
    <t>CY 2013*</t>
  </si>
  <si>
    <t>Annualized</t>
  </si>
  <si>
    <t>2013*</t>
  </si>
  <si>
    <t>Spreadsheet created by Paul Williams</t>
  </si>
  <si>
    <r>
      <rPr>
        <u val="single"/>
        <sz val="10"/>
        <color indexed="8"/>
        <rFont val="Arial Narrow"/>
        <family val="2"/>
      </rPr>
      <t>Note</t>
    </r>
    <r>
      <rPr>
        <sz val="10"/>
        <color indexed="8"/>
        <rFont val="Arial Narrow"/>
        <family val="2"/>
      </rPr>
      <t xml:space="preserve">: RVU changes &gt;20% from CY 2013-14 are bolded in Col. G, while </t>
    </r>
  </si>
  <si>
    <t xml:space="preserve">  payment changes &gt;25% are bolded in Col. L</t>
  </si>
  <si>
    <r>
      <t>Copyright SATRO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</rPr>
      <t xml:space="preserve"> 2013-2014</t>
    </r>
  </si>
  <si>
    <t xml:space="preserve"> the first quarter CY 2014 conversion factor, $35.8228</t>
  </si>
  <si>
    <r>
      <rPr>
        <u val="single"/>
        <sz val="10"/>
        <color indexed="8"/>
        <rFont val="Arial"/>
        <family val="2"/>
      </rPr>
      <t>Sources</t>
    </r>
    <r>
      <rPr>
        <sz val="10"/>
        <color indexed="8"/>
        <rFont val="Arial"/>
        <family val="2"/>
      </rPr>
      <t>:  CMS-1600-FC and RVU 14A (2014);CMS-1590-FC (2013)</t>
    </r>
  </si>
  <si>
    <r>
      <rPr>
        <u val="single"/>
        <sz val="10"/>
        <rFont val="Arial Narrow"/>
        <family val="2"/>
      </rPr>
      <t>Note</t>
    </r>
    <r>
      <rPr>
        <sz val="10"/>
        <rFont val="Arial Narrow"/>
        <family val="2"/>
      </rPr>
      <t>: column J applies  the 12-27-13 CMS update, RVU14A, and</t>
    </r>
  </si>
  <si>
    <r>
      <rPr>
        <u val="single"/>
        <sz val="10"/>
        <rFont val="Arial Narrow"/>
        <family val="2"/>
      </rPr>
      <t>Note</t>
    </r>
    <r>
      <rPr>
        <sz val="10"/>
        <rFont val="Arial Narrow"/>
        <family val="2"/>
      </rPr>
      <t>: the -2% sequestration adjustment is not included above</t>
    </r>
  </si>
  <si>
    <t xml:space="preserve"> * In Column H, enter your 2013 Mcre and Mcre Advantage CPTs, </t>
  </si>
  <si>
    <t xml:space="preserve">   then annualize if necessary</t>
  </si>
  <si>
    <t>CY 2013-14 Part B FSC RVUs, SATRO  (Updated 12-31-2013)</t>
  </si>
  <si>
    <t>3-D Virtual Simulation (tech. only)</t>
  </si>
  <si>
    <t>77295-TC</t>
  </si>
  <si>
    <t>Computer Plan-Simple (tech. only)</t>
  </si>
  <si>
    <t>Period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</si>
</sst>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 Narrow"/>
      <family val="2"/>
    </font>
    <font>
      <u val="single"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1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  <font>
      <sz val="11"/>
      <color rgb="FFFF0000"/>
      <name val="Arial Narrow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6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10" fontId="3" fillId="0" borderId="10" xfId="0" applyNumberFormat="1" applyFont="1" applyFill="1" applyBorder="1" applyAlignment="1" applyProtection="1">
      <alignment horizontal="center"/>
      <protection locked="0"/>
    </xf>
    <xf numFmtId="0" fontId="64" fillId="0" borderId="10" xfId="0" applyFont="1" applyBorder="1" applyAlignment="1" applyProtection="1">
      <alignment horizontal="center"/>
      <protection locked="0"/>
    </xf>
    <xf numFmtId="2" fontId="6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/>
    </xf>
    <xf numFmtId="0" fontId="65" fillId="0" borderId="0" xfId="0" applyFont="1" applyFill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 quotePrefix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6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65" fillId="0" borderId="10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10" xfId="57" applyNumberFormat="1" applyFont="1" applyBorder="1" applyAlignment="1" applyProtection="1" quotePrefix="1">
      <alignment horizontal="center"/>
      <protection locked="0"/>
    </xf>
    <xf numFmtId="0" fontId="66" fillId="0" borderId="10" xfId="0" applyFont="1" applyBorder="1" applyAlignment="1" applyProtection="1">
      <alignment/>
      <protection locked="0"/>
    </xf>
    <xf numFmtId="0" fontId="3" fillId="0" borderId="10" xfId="57" applyNumberFormat="1" applyFont="1" applyBorder="1" applyAlignment="1" applyProtection="1">
      <alignment/>
      <protection locked="0"/>
    </xf>
    <xf numFmtId="0" fontId="3" fillId="0" borderId="10" xfId="57" applyNumberFormat="1" applyFont="1" applyBorder="1" applyAlignment="1" applyProtection="1" quotePrefix="1">
      <alignment horizontal="center"/>
      <protection locked="0"/>
    </xf>
    <xf numFmtId="10" fontId="64" fillId="0" borderId="1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0" fillId="2" borderId="0" xfId="0" applyFill="1" applyAlignment="1" applyProtection="1" quotePrefix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0" fontId="3" fillId="0" borderId="10" xfId="57" applyNumberFormat="1" applyFont="1" applyFill="1" applyBorder="1" applyAlignment="1" applyProtection="1" quotePrefix="1">
      <alignment horizontal="center"/>
      <protection locked="0"/>
    </xf>
    <xf numFmtId="3" fontId="62" fillId="0" borderId="10" xfId="0" applyNumberFormat="1" applyFont="1" applyFill="1" applyBorder="1" applyAlignment="1" applyProtection="1">
      <alignment/>
      <protection locked="0"/>
    </xf>
    <xf numFmtId="164" fontId="62" fillId="0" borderId="10" xfId="0" applyNumberFormat="1" applyFont="1" applyFill="1" applyBorder="1" applyAlignment="1" applyProtection="1">
      <alignment/>
      <protection locked="0"/>
    </xf>
    <xf numFmtId="10" fontId="67" fillId="0" borderId="10" xfId="0" applyNumberFormat="1" applyFont="1" applyFill="1" applyBorder="1" applyAlignment="1" applyProtection="1">
      <alignment horizontal="center"/>
      <protection locked="0"/>
    </xf>
    <xf numFmtId="0" fontId="68" fillId="0" borderId="10" xfId="0" applyFont="1" applyFill="1" applyBorder="1" applyAlignment="1" applyProtection="1">
      <alignment/>
      <protection locked="0"/>
    </xf>
    <xf numFmtId="0" fontId="8" fillId="2" borderId="0" xfId="0" applyFont="1" applyFill="1" applyAlignment="1" applyProtection="1" quotePrefix="1">
      <alignment horizontal="center"/>
      <protection locked="0"/>
    </xf>
    <xf numFmtId="164" fontId="42" fillId="0" borderId="0" xfId="0" applyNumberFormat="1" applyFont="1" applyFill="1" applyBorder="1" applyAlignment="1" applyProtection="1">
      <alignment/>
      <protection locked="0"/>
    </xf>
    <xf numFmtId="10" fontId="8" fillId="0" borderId="0" xfId="0" applyNumberFormat="1" applyFont="1" applyFill="1" applyBorder="1" applyAlignment="1" applyProtection="1">
      <alignment/>
      <protection locked="0"/>
    </xf>
    <xf numFmtId="0" fontId="63" fillId="0" borderId="10" xfId="0" applyFont="1" applyBorder="1" applyAlignment="1" applyProtection="1">
      <alignment horizontal="center"/>
      <protection locked="0"/>
    </xf>
    <xf numFmtId="2" fontId="63" fillId="0" borderId="10" xfId="0" applyNumberFormat="1" applyFont="1" applyBorder="1" applyAlignment="1" applyProtection="1">
      <alignment horizontal="center"/>
      <protection locked="0"/>
    </xf>
    <xf numFmtId="2" fontId="64" fillId="0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/>
    </xf>
    <xf numFmtId="10" fontId="8" fillId="0" borderId="10" xfId="0" applyNumberFormat="1" applyFont="1" applyBorder="1" applyAlignment="1" applyProtection="1">
      <alignment/>
      <protection locked="0"/>
    </xf>
    <xf numFmtId="10" fontId="62" fillId="0" borderId="10" xfId="0" applyNumberFormat="1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3" fillId="0" borderId="10" xfId="0" applyFont="1" applyFill="1" applyBorder="1" applyAlignment="1" applyProtection="1">
      <alignment horizontal="center"/>
      <protection locked="0"/>
    </xf>
    <xf numFmtId="49" fontId="12" fillId="33" borderId="0" xfId="0" applyNumberFormat="1" applyFont="1" applyFill="1" applyAlignment="1" applyProtection="1">
      <alignment/>
      <protection locked="0"/>
    </xf>
    <xf numFmtId="0" fontId="69" fillId="0" borderId="0" xfId="0" applyFont="1" applyFill="1" applyAlignment="1" applyProtection="1" quotePrefix="1">
      <alignment horizontal="center"/>
      <protection/>
    </xf>
    <xf numFmtId="0" fontId="16" fillId="0" borderId="0" xfId="0" applyFont="1" applyAlignment="1">
      <alignment/>
    </xf>
    <xf numFmtId="49" fontId="12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2" fontId="63" fillId="0" borderId="0" xfId="0" applyNumberFormat="1" applyFont="1" applyFill="1" applyBorder="1" applyAlignment="1" applyProtection="1">
      <alignment horizontal="center"/>
      <protection locked="0"/>
    </xf>
    <xf numFmtId="2" fontId="63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61" fillId="33" borderId="0" xfId="0" applyFont="1" applyFill="1" applyBorder="1" applyAlignment="1" applyProtection="1">
      <alignment/>
      <protection locked="0"/>
    </xf>
    <xf numFmtId="0" fontId="6" fillId="33" borderId="0" xfId="57" applyNumberFormat="1" applyFont="1" applyFill="1" applyBorder="1" applyAlignment="1" applyProtection="1">
      <alignment/>
      <protection locked="0"/>
    </xf>
    <xf numFmtId="2" fontId="9" fillId="0" borderId="0" xfId="57" applyNumberFormat="1" applyFont="1" applyFill="1" applyBorder="1" applyAlignment="1" applyProtection="1" quotePrefix="1">
      <alignment horizontal="center"/>
      <protection locked="0"/>
    </xf>
    <xf numFmtId="10" fontId="70" fillId="0" borderId="10" xfId="0" applyNumberFormat="1" applyFont="1" applyBorder="1" applyAlignment="1" applyProtection="1">
      <alignment/>
      <protection locked="0"/>
    </xf>
    <xf numFmtId="164" fontId="8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3" fillId="33" borderId="0" xfId="0" applyFont="1" applyFill="1" applyBorder="1" applyAlignment="1" applyProtection="1" quotePrefix="1">
      <alignment horizontal="left"/>
      <protection locked="0"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5" fillId="33" borderId="0" xfId="57" applyNumberFormat="1" applyFont="1" applyFill="1" applyBorder="1" applyAlignment="1" applyProtection="1">
      <alignment/>
      <protection locked="0"/>
    </xf>
    <xf numFmtId="0" fontId="65" fillId="33" borderId="0" xfId="0" applyFont="1" applyFill="1" applyAlignment="1" applyProtection="1">
      <alignment/>
      <protection/>
    </xf>
    <xf numFmtId="10" fontId="6" fillId="0" borderId="10" xfId="0" applyNumberFormat="1" applyFont="1" applyFill="1" applyBorder="1" applyAlignment="1" applyProtection="1">
      <alignment horizontal="center"/>
      <protection locked="0"/>
    </xf>
    <xf numFmtId="10" fontId="42" fillId="0" borderId="10" xfId="0" applyNumberFormat="1" applyFont="1" applyBorder="1" applyAlignment="1" applyProtection="1">
      <alignment/>
      <protection locked="0"/>
    </xf>
    <xf numFmtId="0" fontId="68" fillId="0" borderId="1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64" fillId="0" borderId="0" xfId="0" applyNumberFormat="1" applyFont="1" applyFill="1" applyBorder="1" applyAlignment="1" applyProtection="1">
      <alignment horizontal="center"/>
      <protection locked="0"/>
    </xf>
    <xf numFmtId="10" fontId="64" fillId="0" borderId="0" xfId="0" applyNumberFormat="1" applyFont="1" applyFill="1" applyBorder="1" applyAlignment="1" applyProtection="1">
      <alignment horizontal="center"/>
      <protection locked="0"/>
    </xf>
    <xf numFmtId="3" fontId="62" fillId="0" borderId="0" xfId="0" applyNumberFormat="1" applyFont="1" applyFill="1" applyBorder="1" applyAlignment="1" applyProtection="1">
      <alignment/>
      <protection locked="0"/>
    </xf>
    <xf numFmtId="10" fontId="62" fillId="0" borderId="0" xfId="0" applyNumberFormat="1" applyFont="1" applyBorder="1" applyAlignment="1" applyProtection="1">
      <alignment/>
      <protection locked="0"/>
    </xf>
    <xf numFmtId="10" fontId="62" fillId="0" borderId="10" xfId="0" applyNumberFormat="1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5"/>
  <sheetViews>
    <sheetView tabSelected="1" zoomScalePageLayoutView="0" workbookViewId="0" topLeftCell="A99">
      <selection activeCell="A96" sqref="A96:C96"/>
    </sheetView>
  </sheetViews>
  <sheetFormatPr defaultColWidth="9.140625" defaultRowHeight="15"/>
  <cols>
    <col min="1" max="1" width="8.28125" style="0" customWidth="1"/>
    <col min="2" max="2" width="4.421875" style="0" customWidth="1"/>
    <col min="3" max="3" width="33.8515625" style="0" customWidth="1"/>
    <col min="4" max="6" width="9.8515625" style="0" customWidth="1"/>
    <col min="7" max="7" width="8.8515625" style="0" customWidth="1"/>
    <col min="8" max="8" width="9.57421875" style="0" customWidth="1"/>
    <col min="9" max="12" width="10.8515625" style="0" customWidth="1"/>
  </cols>
  <sheetData>
    <row r="2" spans="1:12" ht="15">
      <c r="A2" s="19"/>
      <c r="B2" s="19"/>
      <c r="C2" s="20"/>
      <c r="D2" s="21" t="s">
        <v>108</v>
      </c>
      <c r="E2" s="21" t="s">
        <v>118</v>
      </c>
      <c r="F2" s="49" t="s">
        <v>119</v>
      </c>
      <c r="G2" s="49" t="s">
        <v>119</v>
      </c>
      <c r="H2" s="65" t="s">
        <v>128</v>
      </c>
      <c r="I2" s="21" t="s">
        <v>39</v>
      </c>
      <c r="J2" s="21" t="s">
        <v>39</v>
      </c>
      <c r="K2" s="58" t="s">
        <v>119</v>
      </c>
      <c r="L2" s="58" t="s">
        <v>119</v>
      </c>
    </row>
    <row r="3" spans="1:12" ht="15">
      <c r="A3" s="19"/>
      <c r="B3" s="19"/>
      <c r="C3" s="19"/>
      <c r="D3" s="21" t="s">
        <v>37</v>
      </c>
      <c r="E3" s="21" t="s">
        <v>37</v>
      </c>
      <c r="F3" s="21" t="s">
        <v>56</v>
      </c>
      <c r="G3" s="21" t="s">
        <v>57</v>
      </c>
      <c r="H3" s="46" t="s">
        <v>31</v>
      </c>
      <c r="I3" s="22" t="s">
        <v>109</v>
      </c>
      <c r="J3" s="23" t="s">
        <v>120</v>
      </c>
      <c r="K3" s="21" t="s">
        <v>41</v>
      </c>
      <c r="L3" s="21" t="s">
        <v>41</v>
      </c>
    </row>
    <row r="4" spans="1:12" ht="15">
      <c r="A4" s="24" t="s">
        <v>33</v>
      </c>
      <c r="B4" s="24"/>
      <c r="C4" s="25" t="s">
        <v>34</v>
      </c>
      <c r="D4" s="26" t="s">
        <v>36</v>
      </c>
      <c r="E4" s="26" t="s">
        <v>36</v>
      </c>
      <c r="F4" s="26" t="s">
        <v>38</v>
      </c>
      <c r="G4" s="26" t="s">
        <v>38</v>
      </c>
      <c r="H4" s="26" t="s">
        <v>32</v>
      </c>
      <c r="I4" s="26" t="s">
        <v>40</v>
      </c>
      <c r="J4" s="26" t="s">
        <v>40</v>
      </c>
      <c r="K4" s="26" t="s">
        <v>42</v>
      </c>
      <c r="L4" s="26" t="s">
        <v>112</v>
      </c>
    </row>
    <row r="5" spans="1:12" ht="15">
      <c r="A5" s="3">
        <v>31575</v>
      </c>
      <c r="B5" s="36"/>
      <c r="C5" s="37" t="s">
        <v>79</v>
      </c>
      <c r="D5" s="12">
        <v>3.46</v>
      </c>
      <c r="E5" s="62">
        <v>3.24</v>
      </c>
      <c r="F5" s="63">
        <f>E5-D5</f>
        <v>-0.21999999999999975</v>
      </c>
      <c r="G5" s="43">
        <f>F5/D5</f>
        <v>-0.06358381502890166</v>
      </c>
      <c r="H5" s="66"/>
      <c r="I5" s="6">
        <f>D5*H5*34.023</f>
        <v>0</v>
      </c>
      <c r="J5" s="7">
        <f>E5*H5*35.8228</f>
        <v>0</v>
      </c>
      <c r="K5" s="55">
        <f>+J5-I5</f>
        <v>0</v>
      </c>
      <c r="L5" s="70" t="e">
        <f>K5/I5</f>
        <v>#DIV/0!</v>
      </c>
    </row>
    <row r="6" spans="1:12" ht="15">
      <c r="A6" s="3">
        <v>55876</v>
      </c>
      <c r="B6" s="36"/>
      <c r="C6" s="37" t="s">
        <v>80</v>
      </c>
      <c r="D6" s="12">
        <v>3.97</v>
      </c>
      <c r="E6" s="62">
        <v>3.79</v>
      </c>
      <c r="F6" s="63">
        <f aca="true" t="shared" si="0" ref="F6:F46">E6-D6</f>
        <v>-0.18000000000000016</v>
      </c>
      <c r="G6" s="43">
        <f aca="true" t="shared" si="1" ref="G6:G45">F6/D6</f>
        <v>-0.04534005037783379</v>
      </c>
      <c r="H6" s="66"/>
      <c r="I6" s="15">
        <f>D6*H6*34.023</f>
        <v>0</v>
      </c>
      <c r="J6" s="8">
        <f>E6*H6*35.8228</f>
        <v>0</v>
      </c>
      <c r="K6" s="9">
        <f>+J6-I6</f>
        <v>0</v>
      </c>
      <c r="L6" s="69" t="e">
        <f>K6/I6</f>
        <v>#DIV/0!</v>
      </c>
    </row>
    <row r="7" spans="1:12" ht="15">
      <c r="A7" s="3">
        <v>76873</v>
      </c>
      <c r="B7" s="3">
        <v>26</v>
      </c>
      <c r="C7" s="4" t="s">
        <v>93</v>
      </c>
      <c r="D7" s="12">
        <v>2.23</v>
      </c>
      <c r="E7" s="62">
        <v>2.22</v>
      </c>
      <c r="F7" s="63">
        <f t="shared" si="0"/>
        <v>-0.009999999999999787</v>
      </c>
      <c r="G7" s="43">
        <f t="shared" si="1"/>
        <v>-0.0044843049327353305</v>
      </c>
      <c r="H7" s="66"/>
      <c r="I7" s="15">
        <f aca="true" t="shared" si="2" ref="I7:I46">D7*H7*34.023</f>
        <v>0</v>
      </c>
      <c r="J7" s="8">
        <f aca="true" t="shared" si="3" ref="J7:J46">E7*H7*35.8228</f>
        <v>0</v>
      </c>
      <c r="K7" s="9">
        <f aca="true" t="shared" si="4" ref="K7:K44">+J7-I7</f>
        <v>0</v>
      </c>
      <c r="L7" s="69" t="e">
        <f aca="true" t="shared" si="5" ref="L7:L46">K7/I7</f>
        <v>#DIV/0!</v>
      </c>
    </row>
    <row r="8" spans="1:12" ht="15">
      <c r="A8" s="3">
        <v>76942</v>
      </c>
      <c r="B8" s="3">
        <v>26</v>
      </c>
      <c r="C8" s="4" t="s">
        <v>94</v>
      </c>
      <c r="D8" s="12">
        <v>0.96</v>
      </c>
      <c r="E8" s="62">
        <v>0.95</v>
      </c>
      <c r="F8" s="63">
        <f t="shared" si="0"/>
        <v>-0.010000000000000009</v>
      </c>
      <c r="G8" s="43">
        <f t="shared" si="1"/>
        <v>-0.010416666666666676</v>
      </c>
      <c r="H8" s="66"/>
      <c r="I8" s="15">
        <f t="shared" si="2"/>
        <v>0</v>
      </c>
      <c r="J8" s="8">
        <f t="shared" si="3"/>
        <v>0</v>
      </c>
      <c r="K8" s="9">
        <f>+J8-I8</f>
        <v>0</v>
      </c>
      <c r="L8" s="69" t="e">
        <f t="shared" si="5"/>
        <v>#DIV/0!</v>
      </c>
    </row>
    <row r="9" spans="1:12" ht="15">
      <c r="A9" s="11">
        <v>76942</v>
      </c>
      <c r="B9" s="3" t="s">
        <v>35</v>
      </c>
      <c r="C9" s="108" t="s">
        <v>95</v>
      </c>
      <c r="D9" s="12">
        <v>5.19</v>
      </c>
      <c r="E9" s="62">
        <v>1.12</v>
      </c>
      <c r="F9" s="63">
        <f t="shared" si="0"/>
        <v>-4.07</v>
      </c>
      <c r="G9" s="56">
        <f t="shared" si="1"/>
        <v>-0.7842003853564548</v>
      </c>
      <c r="H9" s="66"/>
      <c r="I9" s="15">
        <f t="shared" si="2"/>
        <v>0</v>
      </c>
      <c r="J9" s="8">
        <f t="shared" si="3"/>
        <v>0</v>
      </c>
      <c r="K9" s="54">
        <f t="shared" si="4"/>
        <v>0</v>
      </c>
      <c r="L9" s="90" t="e">
        <f t="shared" si="5"/>
        <v>#DIV/0!</v>
      </c>
    </row>
    <row r="10" spans="1:12" ht="15">
      <c r="A10" s="3">
        <v>76950</v>
      </c>
      <c r="B10" s="3"/>
      <c r="C10" s="4" t="s">
        <v>30</v>
      </c>
      <c r="D10" s="12">
        <v>1.49</v>
      </c>
      <c r="E10" s="62">
        <v>1.44</v>
      </c>
      <c r="F10" s="63">
        <f t="shared" si="0"/>
        <v>-0.050000000000000044</v>
      </c>
      <c r="G10" s="43">
        <f t="shared" si="1"/>
        <v>-0.0335570469798658</v>
      </c>
      <c r="H10" s="66"/>
      <c r="I10" s="15">
        <f t="shared" si="2"/>
        <v>0</v>
      </c>
      <c r="J10" s="8">
        <f t="shared" si="3"/>
        <v>0</v>
      </c>
      <c r="K10" s="9">
        <f t="shared" si="4"/>
        <v>0</v>
      </c>
      <c r="L10" s="69" t="e">
        <f t="shared" si="5"/>
        <v>#DIV/0!</v>
      </c>
    </row>
    <row r="11" spans="1:12" ht="15">
      <c r="A11" s="3">
        <v>76950</v>
      </c>
      <c r="B11" s="3">
        <v>26</v>
      </c>
      <c r="C11" s="4" t="s">
        <v>96</v>
      </c>
      <c r="D11" s="12">
        <v>0.84</v>
      </c>
      <c r="E11" s="62">
        <v>0.84</v>
      </c>
      <c r="F11" s="5">
        <f t="shared" si="0"/>
        <v>0</v>
      </c>
      <c r="G11" s="10">
        <f t="shared" si="1"/>
        <v>0</v>
      </c>
      <c r="H11" s="66"/>
      <c r="I11" s="15">
        <f t="shared" si="2"/>
        <v>0</v>
      </c>
      <c r="J11" s="8">
        <f t="shared" si="3"/>
        <v>0</v>
      </c>
      <c r="K11" s="9">
        <f>+J11-I11</f>
        <v>0</v>
      </c>
      <c r="L11" s="69" t="e">
        <f t="shared" si="5"/>
        <v>#DIV/0!</v>
      </c>
    </row>
    <row r="12" spans="1:12" ht="15">
      <c r="A12" s="3">
        <v>76950</v>
      </c>
      <c r="B12" s="3" t="s">
        <v>35</v>
      </c>
      <c r="C12" s="4" t="s">
        <v>97</v>
      </c>
      <c r="D12" s="12">
        <v>0.65</v>
      </c>
      <c r="E12" s="62">
        <v>0.6</v>
      </c>
      <c r="F12" s="63">
        <f t="shared" si="0"/>
        <v>-0.050000000000000044</v>
      </c>
      <c r="G12" s="43">
        <f t="shared" si="1"/>
        <v>-0.07692307692307698</v>
      </c>
      <c r="H12" s="66"/>
      <c r="I12" s="15">
        <f t="shared" si="2"/>
        <v>0</v>
      </c>
      <c r="J12" s="8">
        <f t="shared" si="3"/>
        <v>0</v>
      </c>
      <c r="K12" s="54">
        <f t="shared" si="4"/>
        <v>0</v>
      </c>
      <c r="L12" s="70" t="e">
        <f t="shared" si="5"/>
        <v>#DIV/0!</v>
      </c>
    </row>
    <row r="13" spans="1:12" ht="15">
      <c r="A13" s="3">
        <v>77014</v>
      </c>
      <c r="B13" s="3" t="s">
        <v>35</v>
      </c>
      <c r="C13" s="17" t="s">
        <v>98</v>
      </c>
      <c r="D13" s="12">
        <v>2.43</v>
      </c>
      <c r="E13" s="62">
        <v>2.23</v>
      </c>
      <c r="F13" s="63">
        <f t="shared" si="0"/>
        <v>-0.20000000000000018</v>
      </c>
      <c r="G13" s="43">
        <f t="shared" si="1"/>
        <v>-0.08230452674897126</v>
      </c>
      <c r="H13" s="66"/>
      <c r="I13" s="15">
        <f t="shared" si="2"/>
        <v>0</v>
      </c>
      <c r="J13" s="8">
        <f t="shared" si="3"/>
        <v>0</v>
      </c>
      <c r="K13" s="54">
        <f>+J13-I13</f>
        <v>0</v>
      </c>
      <c r="L13" s="70" t="e">
        <f t="shared" si="5"/>
        <v>#DIV/0!</v>
      </c>
    </row>
    <row r="14" spans="1:12" ht="15">
      <c r="A14" s="3">
        <v>77261</v>
      </c>
      <c r="B14" s="3"/>
      <c r="C14" s="17" t="s">
        <v>29</v>
      </c>
      <c r="D14" s="12">
        <v>2.1</v>
      </c>
      <c r="E14" s="62">
        <v>2.1</v>
      </c>
      <c r="F14" s="5">
        <f t="shared" si="0"/>
        <v>0</v>
      </c>
      <c r="G14" s="10">
        <f t="shared" si="1"/>
        <v>0</v>
      </c>
      <c r="H14" s="66"/>
      <c r="I14" s="15">
        <f t="shared" si="2"/>
        <v>0</v>
      </c>
      <c r="J14" s="8">
        <f t="shared" si="3"/>
        <v>0</v>
      </c>
      <c r="K14" s="9">
        <f t="shared" si="4"/>
        <v>0</v>
      </c>
      <c r="L14" s="69" t="e">
        <f t="shared" si="5"/>
        <v>#DIV/0!</v>
      </c>
    </row>
    <row r="15" spans="1:12" ht="15">
      <c r="A15" s="3">
        <v>77262</v>
      </c>
      <c r="B15" s="3"/>
      <c r="C15" s="17" t="s">
        <v>28</v>
      </c>
      <c r="D15" s="12">
        <v>3.15</v>
      </c>
      <c r="E15" s="62">
        <v>3.15</v>
      </c>
      <c r="F15" s="5">
        <f t="shared" si="0"/>
        <v>0</v>
      </c>
      <c r="G15" s="10">
        <f t="shared" si="1"/>
        <v>0</v>
      </c>
      <c r="H15" s="66"/>
      <c r="I15" s="15">
        <f t="shared" si="2"/>
        <v>0</v>
      </c>
      <c r="J15" s="8">
        <f t="shared" si="3"/>
        <v>0</v>
      </c>
      <c r="K15" s="9">
        <f t="shared" si="4"/>
        <v>0</v>
      </c>
      <c r="L15" s="69" t="e">
        <f t="shared" si="5"/>
        <v>#DIV/0!</v>
      </c>
    </row>
    <row r="16" spans="1:12" ht="15">
      <c r="A16" s="3">
        <v>77263</v>
      </c>
      <c r="B16" s="3"/>
      <c r="C16" s="17" t="s">
        <v>27</v>
      </c>
      <c r="D16" s="12">
        <v>4.67</v>
      </c>
      <c r="E16" s="62">
        <v>4.65</v>
      </c>
      <c r="F16" s="63">
        <f t="shared" si="0"/>
        <v>-0.019999999999999574</v>
      </c>
      <c r="G16" s="43">
        <f t="shared" si="1"/>
        <v>-0.004282655246252586</v>
      </c>
      <c r="H16" s="66"/>
      <c r="I16" s="15">
        <f t="shared" si="2"/>
        <v>0</v>
      </c>
      <c r="J16" s="8">
        <f t="shared" si="3"/>
        <v>0</v>
      </c>
      <c r="K16" s="9">
        <f t="shared" si="4"/>
        <v>0</v>
      </c>
      <c r="L16" s="69" t="e">
        <f t="shared" si="5"/>
        <v>#DIV/0!</v>
      </c>
    </row>
    <row r="17" spans="1:12" ht="15">
      <c r="A17" s="3">
        <v>77280</v>
      </c>
      <c r="B17" s="3"/>
      <c r="C17" s="17" t="s">
        <v>26</v>
      </c>
      <c r="D17" s="12">
        <v>5.32</v>
      </c>
      <c r="E17" s="62">
        <v>7.58</v>
      </c>
      <c r="F17" s="5">
        <f t="shared" si="0"/>
        <v>2.26</v>
      </c>
      <c r="G17" s="106">
        <f t="shared" si="1"/>
        <v>0.4248120300751879</v>
      </c>
      <c r="H17" s="66"/>
      <c r="I17" s="15">
        <f t="shared" si="2"/>
        <v>0</v>
      </c>
      <c r="J17" s="8">
        <f t="shared" si="3"/>
        <v>0</v>
      </c>
      <c r="K17" s="9">
        <f t="shared" si="4"/>
        <v>0</v>
      </c>
      <c r="L17" s="107" t="e">
        <f t="shared" si="5"/>
        <v>#DIV/0!</v>
      </c>
    </row>
    <row r="18" spans="1:12" ht="15">
      <c r="A18" s="3">
        <v>77280</v>
      </c>
      <c r="B18" s="3">
        <v>26</v>
      </c>
      <c r="C18" s="17" t="s">
        <v>50</v>
      </c>
      <c r="D18" s="12">
        <v>1.01</v>
      </c>
      <c r="E18" s="62">
        <v>1.01</v>
      </c>
      <c r="F18" s="5">
        <f t="shared" si="0"/>
        <v>0</v>
      </c>
      <c r="G18" s="10">
        <f t="shared" si="1"/>
        <v>0</v>
      </c>
      <c r="H18" s="66"/>
      <c r="I18" s="15">
        <f t="shared" si="2"/>
        <v>0</v>
      </c>
      <c r="J18" s="8">
        <f t="shared" si="3"/>
        <v>0</v>
      </c>
      <c r="K18" s="9">
        <f t="shared" si="4"/>
        <v>0</v>
      </c>
      <c r="L18" s="69" t="e">
        <f>K18/I18</f>
        <v>#DIV/0!</v>
      </c>
    </row>
    <row r="19" spans="1:12" ht="15">
      <c r="A19" s="3">
        <v>77280</v>
      </c>
      <c r="B19" s="3" t="s">
        <v>35</v>
      </c>
      <c r="C19" s="17" t="s">
        <v>90</v>
      </c>
      <c r="D19" s="12">
        <v>4.31</v>
      </c>
      <c r="E19" s="62">
        <v>6.57</v>
      </c>
      <c r="F19" s="5">
        <f t="shared" si="0"/>
        <v>2.2600000000000007</v>
      </c>
      <c r="G19" s="106">
        <f t="shared" si="1"/>
        <v>0.5243619489559167</v>
      </c>
      <c r="H19" s="66"/>
      <c r="I19" s="15">
        <f t="shared" si="2"/>
        <v>0</v>
      </c>
      <c r="J19" s="8">
        <f t="shared" si="3"/>
        <v>0</v>
      </c>
      <c r="K19" s="9">
        <f t="shared" si="4"/>
        <v>0</v>
      </c>
      <c r="L19" s="107" t="e">
        <f t="shared" si="5"/>
        <v>#DIV/0!</v>
      </c>
    </row>
    <row r="20" spans="1:12" ht="15">
      <c r="A20" s="3">
        <v>77285</v>
      </c>
      <c r="B20" s="3"/>
      <c r="C20" s="17" t="s">
        <v>25</v>
      </c>
      <c r="D20" s="12">
        <v>9.42</v>
      </c>
      <c r="E20" s="62">
        <v>11.81</v>
      </c>
      <c r="F20" s="5">
        <f t="shared" si="0"/>
        <v>2.3900000000000006</v>
      </c>
      <c r="G20" s="106">
        <f t="shared" si="1"/>
        <v>0.25371549893842893</v>
      </c>
      <c r="H20" s="66"/>
      <c r="I20" s="15">
        <f>D20*H20*34.023</f>
        <v>0</v>
      </c>
      <c r="J20" s="8">
        <f t="shared" si="3"/>
        <v>0</v>
      </c>
      <c r="K20" s="9">
        <f t="shared" si="4"/>
        <v>0</v>
      </c>
      <c r="L20" s="107" t="e">
        <f t="shared" si="5"/>
        <v>#DIV/0!</v>
      </c>
    </row>
    <row r="21" spans="1:12" ht="15">
      <c r="A21" s="3">
        <v>77285</v>
      </c>
      <c r="B21" s="3">
        <v>26</v>
      </c>
      <c r="C21" s="17" t="s">
        <v>61</v>
      </c>
      <c r="D21" s="12">
        <v>1.52</v>
      </c>
      <c r="E21" s="62">
        <v>1.52</v>
      </c>
      <c r="F21" s="5">
        <f t="shared" si="0"/>
        <v>0</v>
      </c>
      <c r="G21" s="10">
        <f t="shared" si="1"/>
        <v>0</v>
      </c>
      <c r="H21" s="66"/>
      <c r="I21" s="15">
        <f t="shared" si="2"/>
        <v>0</v>
      </c>
      <c r="J21" s="8">
        <f t="shared" si="3"/>
        <v>0</v>
      </c>
      <c r="K21" s="9">
        <f t="shared" si="4"/>
        <v>0</v>
      </c>
      <c r="L21" s="69" t="e">
        <f t="shared" si="5"/>
        <v>#DIV/0!</v>
      </c>
    </row>
    <row r="22" spans="1:12" ht="15">
      <c r="A22" s="3">
        <v>77290</v>
      </c>
      <c r="B22" s="3"/>
      <c r="C22" s="17" t="s">
        <v>24</v>
      </c>
      <c r="D22" s="12">
        <v>15.62</v>
      </c>
      <c r="E22" s="62">
        <v>14.16</v>
      </c>
      <c r="F22" s="63">
        <f t="shared" si="0"/>
        <v>-1.459999999999999</v>
      </c>
      <c r="G22" s="56">
        <f t="shared" si="1"/>
        <v>-0.09346991037131877</v>
      </c>
      <c r="H22" s="66"/>
      <c r="I22" s="15">
        <f t="shared" si="2"/>
        <v>0</v>
      </c>
      <c r="J22" s="8">
        <f t="shared" si="3"/>
        <v>0</v>
      </c>
      <c r="K22" s="54">
        <f t="shared" si="4"/>
        <v>0</v>
      </c>
      <c r="L22" s="70" t="e">
        <f t="shared" si="5"/>
        <v>#DIV/0!</v>
      </c>
    </row>
    <row r="23" spans="1:12" ht="15">
      <c r="A23" s="3">
        <v>77290</v>
      </c>
      <c r="B23" s="3">
        <v>26</v>
      </c>
      <c r="C23" s="17" t="s">
        <v>46</v>
      </c>
      <c r="D23" s="12">
        <v>2.26</v>
      </c>
      <c r="E23" s="62">
        <v>2.26</v>
      </c>
      <c r="F23" s="5">
        <f t="shared" si="0"/>
        <v>0</v>
      </c>
      <c r="G23" s="10">
        <f t="shared" si="1"/>
        <v>0</v>
      </c>
      <c r="H23" s="66"/>
      <c r="I23" s="15">
        <f t="shared" si="2"/>
        <v>0</v>
      </c>
      <c r="J23" s="8">
        <f t="shared" si="3"/>
        <v>0</v>
      </c>
      <c r="K23" s="9">
        <f>+J23-I23</f>
        <v>0</v>
      </c>
      <c r="L23" s="69" t="e">
        <f t="shared" si="5"/>
        <v>#DIV/0!</v>
      </c>
    </row>
    <row r="24" spans="1:12" ht="15">
      <c r="A24" s="3">
        <v>77290</v>
      </c>
      <c r="B24" s="3" t="s">
        <v>35</v>
      </c>
      <c r="C24" s="17" t="s">
        <v>91</v>
      </c>
      <c r="D24" s="12">
        <v>13.36</v>
      </c>
      <c r="E24" s="62">
        <v>11.9</v>
      </c>
      <c r="F24" s="63">
        <f t="shared" si="0"/>
        <v>-1.459999999999999</v>
      </c>
      <c r="G24" s="56">
        <f t="shared" si="1"/>
        <v>-0.10928143712574843</v>
      </c>
      <c r="H24" s="66"/>
      <c r="I24" s="15">
        <f t="shared" si="2"/>
        <v>0</v>
      </c>
      <c r="J24" s="8">
        <f t="shared" si="3"/>
        <v>0</v>
      </c>
      <c r="K24" s="54">
        <f t="shared" si="4"/>
        <v>0</v>
      </c>
      <c r="L24" s="70" t="e">
        <f t="shared" si="5"/>
        <v>#DIV/0!</v>
      </c>
    </row>
    <row r="25" spans="1:12" ht="15">
      <c r="A25" s="3">
        <v>77295</v>
      </c>
      <c r="B25" s="3"/>
      <c r="C25" s="17" t="s">
        <v>23</v>
      </c>
      <c r="D25" s="12">
        <v>13.08</v>
      </c>
      <c r="E25" s="62">
        <v>13.54</v>
      </c>
      <c r="F25" s="5">
        <f t="shared" si="0"/>
        <v>0.4599999999999991</v>
      </c>
      <c r="G25" s="10">
        <f t="shared" si="1"/>
        <v>0.035168195718654365</v>
      </c>
      <c r="H25" s="66"/>
      <c r="I25" s="15">
        <f>D25*H25*34.023</f>
        <v>0</v>
      </c>
      <c r="J25" s="8">
        <f t="shared" si="3"/>
        <v>0</v>
      </c>
      <c r="K25" s="9">
        <f t="shared" si="4"/>
        <v>0</v>
      </c>
      <c r="L25" s="69" t="e">
        <f t="shared" si="5"/>
        <v>#DIV/0!</v>
      </c>
    </row>
    <row r="26" spans="1:12" ht="15">
      <c r="A26" s="3">
        <v>77295</v>
      </c>
      <c r="B26" s="3">
        <v>26</v>
      </c>
      <c r="C26" s="17" t="s">
        <v>51</v>
      </c>
      <c r="D26" s="12">
        <v>6.64</v>
      </c>
      <c r="E26" s="62">
        <v>6.22</v>
      </c>
      <c r="F26" s="63">
        <f t="shared" si="0"/>
        <v>-0.41999999999999993</v>
      </c>
      <c r="G26" s="43">
        <f t="shared" si="1"/>
        <v>-0.06325301204819277</v>
      </c>
      <c r="H26" s="66"/>
      <c r="I26" s="15">
        <f t="shared" si="2"/>
        <v>0</v>
      </c>
      <c r="J26" s="8">
        <f t="shared" si="3"/>
        <v>0</v>
      </c>
      <c r="K26" s="54">
        <f t="shared" si="4"/>
        <v>0</v>
      </c>
      <c r="L26" s="70" t="e">
        <f t="shared" si="5"/>
        <v>#DIV/0!</v>
      </c>
    </row>
    <row r="27" spans="1:12" ht="15">
      <c r="A27" s="3" t="s">
        <v>141</v>
      </c>
      <c r="B27" s="3"/>
      <c r="C27" s="17" t="s">
        <v>140</v>
      </c>
      <c r="D27" s="12">
        <v>6.44</v>
      </c>
      <c r="E27" s="62">
        <v>7.32</v>
      </c>
      <c r="F27" s="5">
        <f t="shared" si="0"/>
        <v>0.8799999999999999</v>
      </c>
      <c r="G27" s="10">
        <f t="shared" si="1"/>
        <v>0.13664596273291924</v>
      </c>
      <c r="H27" s="66"/>
      <c r="I27" s="15">
        <f t="shared" si="2"/>
        <v>0</v>
      </c>
      <c r="J27" s="8">
        <f t="shared" si="3"/>
        <v>0</v>
      </c>
      <c r="K27" s="9">
        <f t="shared" si="4"/>
        <v>0</v>
      </c>
      <c r="L27" s="69" t="e">
        <f t="shared" si="5"/>
        <v>#DIV/0!</v>
      </c>
    </row>
    <row r="28" spans="1:12" ht="15">
      <c r="A28" s="3">
        <v>77300</v>
      </c>
      <c r="B28" s="3"/>
      <c r="C28" s="17" t="s">
        <v>22</v>
      </c>
      <c r="D28" s="12">
        <v>1.96</v>
      </c>
      <c r="E28" s="62">
        <v>1.88</v>
      </c>
      <c r="F28" s="63">
        <f t="shared" si="0"/>
        <v>-0.08000000000000007</v>
      </c>
      <c r="G28" s="43">
        <f t="shared" si="1"/>
        <v>-0.04081632653061228</v>
      </c>
      <c r="H28" s="66"/>
      <c r="I28" s="15">
        <f t="shared" si="2"/>
        <v>0</v>
      </c>
      <c r="J28" s="8">
        <f t="shared" si="3"/>
        <v>0</v>
      </c>
      <c r="K28" s="9">
        <f t="shared" si="4"/>
        <v>0</v>
      </c>
      <c r="L28" s="69" t="e">
        <f t="shared" si="5"/>
        <v>#DIV/0!</v>
      </c>
    </row>
    <row r="29" spans="1:12" ht="15">
      <c r="A29" s="3">
        <v>77300</v>
      </c>
      <c r="B29" s="3">
        <v>26</v>
      </c>
      <c r="C29" s="17" t="s">
        <v>52</v>
      </c>
      <c r="D29" s="12">
        <v>0.9</v>
      </c>
      <c r="E29" s="62">
        <v>0.9</v>
      </c>
      <c r="F29" s="5">
        <f t="shared" si="0"/>
        <v>0</v>
      </c>
      <c r="G29" s="10">
        <f t="shared" si="1"/>
        <v>0</v>
      </c>
      <c r="H29" s="66"/>
      <c r="I29" s="15">
        <f>D29*H31*34.023</f>
        <v>0</v>
      </c>
      <c r="J29" s="8">
        <f t="shared" si="3"/>
        <v>0</v>
      </c>
      <c r="K29" s="9">
        <f>+J29-I29</f>
        <v>0</v>
      </c>
      <c r="L29" s="69" t="e">
        <f t="shared" si="5"/>
        <v>#DIV/0!</v>
      </c>
    </row>
    <row r="30" spans="1:12" ht="15">
      <c r="A30" s="3">
        <v>77300</v>
      </c>
      <c r="B30" s="3" t="s">
        <v>35</v>
      </c>
      <c r="C30" s="17" t="s">
        <v>92</v>
      </c>
      <c r="D30" s="12">
        <v>1.06</v>
      </c>
      <c r="E30" s="62">
        <v>0.98</v>
      </c>
      <c r="F30" s="63">
        <f t="shared" si="0"/>
        <v>-0.08000000000000007</v>
      </c>
      <c r="G30" s="43">
        <f t="shared" si="1"/>
        <v>-0.07547169811320761</v>
      </c>
      <c r="H30" s="66"/>
      <c r="I30" s="15">
        <f t="shared" si="2"/>
        <v>0</v>
      </c>
      <c r="J30" s="8">
        <f t="shared" si="3"/>
        <v>0</v>
      </c>
      <c r="K30" s="54">
        <f t="shared" si="4"/>
        <v>0</v>
      </c>
      <c r="L30" s="70" t="e">
        <f t="shared" si="5"/>
        <v>#DIV/0!</v>
      </c>
    </row>
    <row r="31" spans="1:12" ht="15">
      <c r="A31" s="3">
        <v>77301</v>
      </c>
      <c r="B31" s="3"/>
      <c r="C31" s="17" t="s">
        <v>21</v>
      </c>
      <c r="D31" s="12">
        <v>58.6</v>
      </c>
      <c r="E31" s="62">
        <v>54.71</v>
      </c>
      <c r="F31" s="63">
        <f t="shared" si="0"/>
        <v>-3.8900000000000006</v>
      </c>
      <c r="G31" s="43">
        <f t="shared" si="1"/>
        <v>-0.06638225255972698</v>
      </c>
      <c r="H31" s="66"/>
      <c r="I31" s="15">
        <f>D31*H31*34.023</f>
        <v>0</v>
      </c>
      <c r="J31" s="8">
        <f t="shared" si="3"/>
        <v>0</v>
      </c>
      <c r="K31" s="54">
        <f>+J31-I31</f>
        <v>0</v>
      </c>
      <c r="L31" s="70" t="e">
        <f>K31/I31</f>
        <v>#DIV/0!</v>
      </c>
    </row>
    <row r="32" spans="1:12" ht="15">
      <c r="A32" s="3" t="s">
        <v>114</v>
      </c>
      <c r="B32" s="3"/>
      <c r="C32" s="17" t="s">
        <v>115</v>
      </c>
      <c r="D32" s="12">
        <v>11.63</v>
      </c>
      <c r="E32" s="62">
        <v>11.58</v>
      </c>
      <c r="F32" s="63">
        <f t="shared" si="0"/>
        <v>-0.05000000000000071</v>
      </c>
      <c r="G32" s="43">
        <f t="shared" si="1"/>
        <v>-0.004299226139294988</v>
      </c>
      <c r="H32" s="66"/>
      <c r="I32" s="15">
        <f t="shared" si="2"/>
        <v>0</v>
      </c>
      <c r="J32" s="8">
        <f t="shared" si="3"/>
        <v>0</v>
      </c>
      <c r="K32" s="9">
        <f t="shared" si="4"/>
        <v>0</v>
      </c>
      <c r="L32" s="69" t="e">
        <f t="shared" si="5"/>
        <v>#DIV/0!</v>
      </c>
    </row>
    <row r="33" spans="1:12" ht="15">
      <c r="A33" s="3">
        <v>77305</v>
      </c>
      <c r="B33" s="3"/>
      <c r="C33" s="17" t="s">
        <v>20</v>
      </c>
      <c r="D33" s="12">
        <v>1.72</v>
      </c>
      <c r="E33" s="62">
        <v>1.67</v>
      </c>
      <c r="F33" s="63">
        <f t="shared" si="0"/>
        <v>-0.050000000000000044</v>
      </c>
      <c r="G33" s="43">
        <f t="shared" si="1"/>
        <v>-0.029069767441860492</v>
      </c>
      <c r="H33" s="66"/>
      <c r="I33" s="15">
        <f t="shared" si="2"/>
        <v>0</v>
      </c>
      <c r="J33" s="8">
        <f t="shared" si="3"/>
        <v>0</v>
      </c>
      <c r="K33" s="9">
        <f t="shared" si="4"/>
        <v>0</v>
      </c>
      <c r="L33" s="69" t="e">
        <f t="shared" si="5"/>
        <v>#DIV/0!</v>
      </c>
    </row>
    <row r="34" spans="1:12" ht="15">
      <c r="A34" s="3">
        <v>77305</v>
      </c>
      <c r="B34" s="3">
        <v>26</v>
      </c>
      <c r="C34" s="17" t="s">
        <v>53</v>
      </c>
      <c r="D34" s="12">
        <v>1.01</v>
      </c>
      <c r="E34" s="62">
        <v>1.01</v>
      </c>
      <c r="F34" s="5">
        <f t="shared" si="0"/>
        <v>0</v>
      </c>
      <c r="G34" s="10">
        <f t="shared" si="1"/>
        <v>0</v>
      </c>
      <c r="H34" s="66"/>
      <c r="I34" s="15">
        <f t="shared" si="2"/>
        <v>0</v>
      </c>
      <c r="J34" s="8">
        <f t="shared" si="3"/>
        <v>0</v>
      </c>
      <c r="K34" s="9">
        <f t="shared" si="4"/>
        <v>0</v>
      </c>
      <c r="L34" s="69" t="e">
        <f t="shared" si="5"/>
        <v>#DIV/0!</v>
      </c>
    </row>
    <row r="35" spans="1:12" ht="15">
      <c r="A35" s="3">
        <v>77305</v>
      </c>
      <c r="B35" s="3" t="s">
        <v>35</v>
      </c>
      <c r="C35" s="17" t="s">
        <v>142</v>
      </c>
      <c r="D35" s="12">
        <v>0.71</v>
      </c>
      <c r="E35" s="62">
        <v>0.66</v>
      </c>
      <c r="F35" s="63">
        <f t="shared" si="0"/>
        <v>-0.04999999999999993</v>
      </c>
      <c r="G35" s="43">
        <f t="shared" si="1"/>
        <v>-0.07042253521126751</v>
      </c>
      <c r="H35" s="66"/>
      <c r="I35" s="15">
        <f t="shared" si="2"/>
        <v>0</v>
      </c>
      <c r="J35" s="8">
        <f t="shared" si="3"/>
        <v>0</v>
      </c>
      <c r="K35" s="54">
        <f t="shared" si="4"/>
        <v>0</v>
      </c>
      <c r="L35" s="70" t="e">
        <f t="shared" si="5"/>
        <v>#DIV/0!</v>
      </c>
    </row>
    <row r="36" spans="1:12" ht="15">
      <c r="A36" s="3">
        <v>77310</v>
      </c>
      <c r="B36" s="3"/>
      <c r="C36" s="17" t="s">
        <v>54</v>
      </c>
      <c r="D36" s="12">
        <v>2.49</v>
      </c>
      <c r="E36" s="62">
        <v>2.41</v>
      </c>
      <c r="F36" s="63">
        <f t="shared" si="0"/>
        <v>-0.08000000000000007</v>
      </c>
      <c r="G36" s="43">
        <f t="shared" si="1"/>
        <v>-0.032128514056224924</v>
      </c>
      <c r="H36" s="66"/>
      <c r="I36" s="15">
        <f t="shared" si="2"/>
        <v>0</v>
      </c>
      <c r="J36" s="8">
        <f t="shared" si="3"/>
        <v>0</v>
      </c>
      <c r="K36" s="9">
        <f t="shared" si="4"/>
        <v>0</v>
      </c>
      <c r="L36" s="69" t="e">
        <f t="shared" si="5"/>
        <v>#DIV/0!</v>
      </c>
    </row>
    <row r="37" spans="1:12" ht="15">
      <c r="A37" s="3">
        <v>77315</v>
      </c>
      <c r="B37" s="3"/>
      <c r="C37" s="17" t="s">
        <v>19</v>
      </c>
      <c r="D37" s="12">
        <v>3.93</v>
      </c>
      <c r="E37" s="62">
        <v>3.8</v>
      </c>
      <c r="F37" s="63">
        <f t="shared" si="0"/>
        <v>-0.13000000000000034</v>
      </c>
      <c r="G37" s="43">
        <f t="shared" si="1"/>
        <v>-0.03307888040712477</v>
      </c>
      <c r="H37" s="66"/>
      <c r="I37" s="15">
        <f t="shared" si="2"/>
        <v>0</v>
      </c>
      <c r="J37" s="8">
        <f t="shared" si="3"/>
        <v>0</v>
      </c>
      <c r="K37" s="9">
        <f t="shared" si="4"/>
        <v>0</v>
      </c>
      <c r="L37" s="69" t="e">
        <f t="shared" si="5"/>
        <v>#DIV/0!</v>
      </c>
    </row>
    <row r="38" spans="1:12" ht="15">
      <c r="A38" s="3">
        <v>77315</v>
      </c>
      <c r="B38" s="3">
        <v>26</v>
      </c>
      <c r="C38" s="17" t="s">
        <v>99</v>
      </c>
      <c r="D38" s="12">
        <v>2.26</v>
      </c>
      <c r="E38" s="62">
        <v>2.26</v>
      </c>
      <c r="F38" s="5">
        <f t="shared" si="0"/>
        <v>0</v>
      </c>
      <c r="G38" s="10">
        <f t="shared" si="1"/>
        <v>0</v>
      </c>
      <c r="H38" s="66"/>
      <c r="I38" s="15">
        <f t="shared" si="2"/>
        <v>0</v>
      </c>
      <c r="J38" s="8">
        <f t="shared" si="3"/>
        <v>0</v>
      </c>
      <c r="K38" s="9">
        <f>+J38-I38</f>
        <v>0</v>
      </c>
      <c r="L38" s="69" t="e">
        <f t="shared" si="5"/>
        <v>#DIV/0!</v>
      </c>
    </row>
    <row r="39" spans="1:12" ht="15">
      <c r="A39" s="3">
        <v>77315</v>
      </c>
      <c r="B39" s="3" t="s">
        <v>35</v>
      </c>
      <c r="C39" s="17" t="s">
        <v>100</v>
      </c>
      <c r="D39" s="12">
        <v>1.67</v>
      </c>
      <c r="E39" s="62">
        <v>1.54</v>
      </c>
      <c r="F39" s="63">
        <f t="shared" si="0"/>
        <v>-0.1299999999999999</v>
      </c>
      <c r="G39" s="43">
        <f t="shared" si="1"/>
        <v>-0.07784431137724544</v>
      </c>
      <c r="H39" s="66"/>
      <c r="I39" s="15">
        <f t="shared" si="2"/>
        <v>0</v>
      </c>
      <c r="J39" s="8">
        <f t="shared" si="3"/>
        <v>0</v>
      </c>
      <c r="K39" s="54">
        <f t="shared" si="4"/>
        <v>0</v>
      </c>
      <c r="L39" s="70" t="e">
        <f t="shared" si="5"/>
        <v>#DIV/0!</v>
      </c>
    </row>
    <row r="40" spans="1:12" ht="15">
      <c r="A40" s="3">
        <v>77321</v>
      </c>
      <c r="B40" s="3"/>
      <c r="C40" s="17" t="s">
        <v>18</v>
      </c>
      <c r="D40" s="12">
        <v>2.66</v>
      </c>
      <c r="E40" s="62">
        <v>2.56</v>
      </c>
      <c r="F40" s="63">
        <f t="shared" si="0"/>
        <v>-0.10000000000000009</v>
      </c>
      <c r="G40" s="43">
        <f t="shared" si="1"/>
        <v>-0.03759398496240605</v>
      </c>
      <c r="H40" s="66"/>
      <c r="I40" s="15">
        <f t="shared" si="2"/>
        <v>0</v>
      </c>
      <c r="J40" s="8">
        <f t="shared" si="3"/>
        <v>0</v>
      </c>
      <c r="K40" s="9">
        <f t="shared" si="4"/>
        <v>0</v>
      </c>
      <c r="L40" s="69" t="e">
        <f t="shared" si="5"/>
        <v>#DIV/0!</v>
      </c>
    </row>
    <row r="41" spans="1:12" ht="15">
      <c r="A41" s="3">
        <v>77326</v>
      </c>
      <c r="B41" s="3"/>
      <c r="C41" s="17" t="s">
        <v>63</v>
      </c>
      <c r="D41" s="12">
        <v>4.3</v>
      </c>
      <c r="E41" s="62">
        <v>4.05</v>
      </c>
      <c r="F41" s="63">
        <f t="shared" si="0"/>
        <v>-0.25</v>
      </c>
      <c r="G41" s="43">
        <f t="shared" si="1"/>
        <v>-0.05813953488372093</v>
      </c>
      <c r="H41" s="66"/>
      <c r="I41" s="15">
        <f t="shared" si="2"/>
        <v>0</v>
      </c>
      <c r="J41" s="8">
        <f t="shared" si="3"/>
        <v>0</v>
      </c>
      <c r="K41" s="54">
        <f t="shared" si="4"/>
        <v>0</v>
      </c>
      <c r="L41" s="70" t="e">
        <f t="shared" si="5"/>
        <v>#DIV/0!</v>
      </c>
    </row>
    <row r="42" spans="1:12" ht="15">
      <c r="A42" s="3">
        <v>77327</v>
      </c>
      <c r="B42" s="3"/>
      <c r="C42" s="17" t="s">
        <v>64</v>
      </c>
      <c r="D42" s="12">
        <v>6</v>
      </c>
      <c r="E42" s="62">
        <v>5.69</v>
      </c>
      <c r="F42" s="63">
        <f t="shared" si="0"/>
        <v>-0.3099999999999996</v>
      </c>
      <c r="G42" s="43">
        <f t="shared" si="1"/>
        <v>-0.051666666666666604</v>
      </c>
      <c r="H42" s="66"/>
      <c r="I42" s="15">
        <f t="shared" si="2"/>
        <v>0</v>
      </c>
      <c r="J42" s="8">
        <f t="shared" si="3"/>
        <v>0</v>
      </c>
      <c r="K42" s="54">
        <f t="shared" si="4"/>
        <v>0</v>
      </c>
      <c r="L42" s="70" t="e">
        <f t="shared" si="5"/>
        <v>#DIV/0!</v>
      </c>
    </row>
    <row r="43" spans="1:12" ht="15">
      <c r="A43" s="3">
        <v>77328</v>
      </c>
      <c r="B43" s="3"/>
      <c r="C43" s="17" t="s">
        <v>17</v>
      </c>
      <c r="D43" s="12">
        <v>8</v>
      </c>
      <c r="E43" s="62">
        <v>7.61</v>
      </c>
      <c r="F43" s="63">
        <f t="shared" si="0"/>
        <v>-0.3899999999999997</v>
      </c>
      <c r="G43" s="43">
        <f t="shared" si="1"/>
        <v>-0.04874999999999996</v>
      </c>
      <c r="H43" s="66"/>
      <c r="I43" s="15">
        <f t="shared" si="2"/>
        <v>0</v>
      </c>
      <c r="J43" s="8">
        <f t="shared" si="3"/>
        <v>0</v>
      </c>
      <c r="K43" s="9">
        <f t="shared" si="4"/>
        <v>0</v>
      </c>
      <c r="L43" s="69" t="e">
        <f t="shared" si="5"/>
        <v>#DIV/0!</v>
      </c>
    </row>
    <row r="44" spans="1:12" ht="15">
      <c r="A44" s="28">
        <v>77331</v>
      </c>
      <c r="B44" s="3"/>
      <c r="C44" s="17" t="s">
        <v>16</v>
      </c>
      <c r="D44" s="12">
        <v>1.82</v>
      </c>
      <c r="E44" s="62">
        <v>1.78</v>
      </c>
      <c r="F44" s="63">
        <f t="shared" si="0"/>
        <v>-0.040000000000000036</v>
      </c>
      <c r="G44" s="43">
        <f t="shared" si="1"/>
        <v>-0.021978021978021997</v>
      </c>
      <c r="H44" s="66"/>
      <c r="I44" s="15">
        <f t="shared" si="2"/>
        <v>0</v>
      </c>
      <c r="J44" s="8">
        <f t="shared" si="3"/>
        <v>0</v>
      </c>
      <c r="K44" s="9">
        <f t="shared" si="4"/>
        <v>0</v>
      </c>
      <c r="L44" s="69" t="e">
        <f t="shared" si="5"/>
        <v>#DIV/0!</v>
      </c>
    </row>
    <row r="45" spans="1:12" ht="15">
      <c r="A45" s="28">
        <v>77331</v>
      </c>
      <c r="B45" s="3">
        <v>26</v>
      </c>
      <c r="C45" s="17" t="s">
        <v>101</v>
      </c>
      <c r="D45" s="12">
        <v>1.26</v>
      </c>
      <c r="E45" s="62">
        <v>1.26</v>
      </c>
      <c r="F45" s="5">
        <f t="shared" si="0"/>
        <v>0</v>
      </c>
      <c r="G45" s="10">
        <f t="shared" si="1"/>
        <v>0</v>
      </c>
      <c r="H45" s="66"/>
      <c r="I45" s="15">
        <f t="shared" si="2"/>
        <v>0</v>
      </c>
      <c r="J45" s="8">
        <f t="shared" si="3"/>
        <v>0</v>
      </c>
      <c r="K45" s="9">
        <f>+J45-I45</f>
        <v>0</v>
      </c>
      <c r="L45" s="69" t="e">
        <f t="shared" si="5"/>
        <v>#DIV/0!</v>
      </c>
    </row>
    <row r="46" spans="1:12" ht="15">
      <c r="A46" s="28">
        <v>77331</v>
      </c>
      <c r="B46" s="3" t="s">
        <v>35</v>
      </c>
      <c r="C46" s="17" t="s">
        <v>102</v>
      </c>
      <c r="D46" s="12">
        <v>0.56</v>
      </c>
      <c r="E46" s="62">
        <v>0.52</v>
      </c>
      <c r="F46" s="63">
        <f t="shared" si="0"/>
        <v>-0.040000000000000036</v>
      </c>
      <c r="G46" s="43">
        <f>F46/D46</f>
        <v>-0.07142857142857148</v>
      </c>
      <c r="H46" s="66"/>
      <c r="I46" s="15">
        <f t="shared" si="2"/>
        <v>0</v>
      </c>
      <c r="J46" s="8">
        <f t="shared" si="3"/>
        <v>0</v>
      </c>
      <c r="K46" s="54">
        <f>+J46-I46</f>
        <v>0</v>
      </c>
      <c r="L46" s="70" t="e">
        <f t="shared" si="5"/>
        <v>#DIV/0!</v>
      </c>
    </row>
    <row r="47" spans="1:12" ht="15">
      <c r="A47" s="109"/>
      <c r="B47" s="80"/>
      <c r="C47" s="81"/>
      <c r="D47" s="82"/>
      <c r="E47" s="83"/>
      <c r="F47" s="110"/>
      <c r="G47" s="111"/>
      <c r="H47" s="84"/>
      <c r="I47" s="85"/>
      <c r="J47" s="86"/>
      <c r="K47" s="112"/>
      <c r="L47" s="113"/>
    </row>
    <row r="48" spans="1:12" ht="15">
      <c r="A48" s="19"/>
      <c r="B48" s="19"/>
      <c r="C48" s="67"/>
      <c r="D48" s="21" t="s">
        <v>108</v>
      </c>
      <c r="E48" s="21" t="s">
        <v>118</v>
      </c>
      <c r="F48" s="49" t="s">
        <v>119</v>
      </c>
      <c r="G48" s="49" t="s">
        <v>119</v>
      </c>
      <c r="H48" s="65" t="s">
        <v>126</v>
      </c>
      <c r="I48" s="21" t="s">
        <v>39</v>
      </c>
      <c r="J48" s="21" t="s">
        <v>39</v>
      </c>
      <c r="K48" s="58" t="s">
        <v>119</v>
      </c>
      <c r="L48" s="58" t="s">
        <v>119</v>
      </c>
    </row>
    <row r="49" spans="1:12" ht="15">
      <c r="A49" s="19"/>
      <c r="B49" s="19"/>
      <c r="C49" s="20"/>
      <c r="D49" s="21" t="s">
        <v>37</v>
      </c>
      <c r="E49" s="21" t="s">
        <v>37</v>
      </c>
      <c r="F49" s="21" t="s">
        <v>56</v>
      </c>
      <c r="G49" s="21" t="s">
        <v>57</v>
      </c>
      <c r="H49" s="46" t="s">
        <v>31</v>
      </c>
      <c r="I49" s="22" t="s">
        <v>109</v>
      </c>
      <c r="J49" s="23" t="s">
        <v>120</v>
      </c>
      <c r="K49" s="21" t="s">
        <v>41</v>
      </c>
      <c r="L49" s="21" t="s">
        <v>41</v>
      </c>
    </row>
    <row r="50" spans="1:12" ht="15">
      <c r="A50" s="24" t="s">
        <v>33</v>
      </c>
      <c r="B50" s="24"/>
      <c r="C50" s="25" t="s">
        <v>34</v>
      </c>
      <c r="D50" s="26" t="s">
        <v>36</v>
      </c>
      <c r="E50" s="26" t="s">
        <v>36</v>
      </c>
      <c r="F50" s="26" t="s">
        <v>38</v>
      </c>
      <c r="G50" s="26" t="s">
        <v>38</v>
      </c>
      <c r="H50" s="26" t="s">
        <v>32</v>
      </c>
      <c r="I50" s="26" t="s">
        <v>40</v>
      </c>
      <c r="J50" s="24" t="s">
        <v>77</v>
      </c>
      <c r="K50" s="26" t="s">
        <v>42</v>
      </c>
      <c r="L50" s="26" t="s">
        <v>112</v>
      </c>
    </row>
    <row r="51" spans="1:12" ht="15">
      <c r="A51" s="3">
        <v>77332</v>
      </c>
      <c r="B51" s="3"/>
      <c r="C51" s="17" t="s">
        <v>15</v>
      </c>
      <c r="D51" s="12">
        <v>2.36</v>
      </c>
      <c r="E51" s="62">
        <v>2.25</v>
      </c>
      <c r="F51" s="63">
        <f>E51-D51</f>
        <v>-0.10999999999999988</v>
      </c>
      <c r="G51" s="43">
        <f>F51/D51</f>
        <v>-0.046610169491525376</v>
      </c>
      <c r="H51" s="66"/>
      <c r="I51" s="6">
        <f>D51*H51*34.023</f>
        <v>0</v>
      </c>
      <c r="J51" s="7">
        <f>E51*H51*35.8228</f>
        <v>0</v>
      </c>
      <c r="K51" s="91">
        <f>+J51-I51</f>
        <v>0</v>
      </c>
      <c r="L51" s="69" t="e">
        <f>K51/I51</f>
        <v>#DIV/0!</v>
      </c>
    </row>
    <row r="52" spans="1:12" ht="15">
      <c r="A52" s="3">
        <v>77332</v>
      </c>
      <c r="B52" s="3">
        <v>26</v>
      </c>
      <c r="C52" s="17" t="s">
        <v>47</v>
      </c>
      <c r="D52" s="12">
        <v>0.79</v>
      </c>
      <c r="E52" s="62">
        <v>0.79</v>
      </c>
      <c r="F52" s="5">
        <f>E52-D52</f>
        <v>0</v>
      </c>
      <c r="G52" s="10">
        <f>F52/D52</f>
        <v>0</v>
      </c>
      <c r="H52" s="66"/>
      <c r="I52" s="15">
        <f>D52*H52*34.023</f>
        <v>0</v>
      </c>
      <c r="J52" s="8">
        <f>E52*H52*35.8228</f>
        <v>0</v>
      </c>
      <c r="K52" s="9">
        <f>+J52-I52</f>
        <v>0</v>
      </c>
      <c r="L52" s="69" t="e">
        <f>K52/I52</f>
        <v>#DIV/0!</v>
      </c>
    </row>
    <row r="53" spans="1:12" ht="15">
      <c r="A53" s="3">
        <v>77333</v>
      </c>
      <c r="B53" s="3"/>
      <c r="C53" s="17" t="s">
        <v>14</v>
      </c>
      <c r="D53" s="12">
        <v>1.5</v>
      </c>
      <c r="E53" s="61">
        <v>1.48</v>
      </c>
      <c r="F53" s="63">
        <f aca="true" t="shared" si="6" ref="F53:F92">E53-D53</f>
        <v>-0.020000000000000018</v>
      </c>
      <c r="G53" s="43">
        <f aca="true" t="shared" si="7" ref="G53:G92">F53/D53</f>
        <v>-0.013333333333333345</v>
      </c>
      <c r="H53" s="66"/>
      <c r="I53" s="15">
        <f aca="true" t="shared" si="8" ref="I53:I91">D53*H53*34.023</f>
        <v>0</v>
      </c>
      <c r="J53" s="8">
        <f aca="true" t="shared" si="9" ref="J53:J92">E53*H53*35.8228</f>
        <v>0</v>
      </c>
      <c r="K53" s="9">
        <f>+J53-I53</f>
        <v>0</v>
      </c>
      <c r="L53" s="69" t="e">
        <f>K53/I53</f>
        <v>#DIV/0!</v>
      </c>
    </row>
    <row r="54" spans="1:12" ht="15">
      <c r="A54" s="3">
        <v>77334</v>
      </c>
      <c r="B54" s="3"/>
      <c r="C54" s="17" t="s">
        <v>13</v>
      </c>
      <c r="D54" s="74">
        <v>4.41</v>
      </c>
      <c r="E54" s="61">
        <v>4.2</v>
      </c>
      <c r="F54" s="63">
        <f t="shared" si="6"/>
        <v>-0.20999999999999996</v>
      </c>
      <c r="G54" s="43">
        <f t="shared" si="7"/>
        <v>-0.04761904761904761</v>
      </c>
      <c r="H54" s="66"/>
      <c r="I54" s="15">
        <f t="shared" si="8"/>
        <v>0</v>
      </c>
      <c r="J54" s="8">
        <f t="shared" si="9"/>
        <v>0</v>
      </c>
      <c r="K54" s="9">
        <f aca="true" t="shared" si="10" ref="K54:K92">+J54-I54</f>
        <v>0</v>
      </c>
      <c r="L54" s="69" t="e">
        <f aca="true" t="shared" si="11" ref="L54:L92">K54/I54</f>
        <v>#DIV/0!</v>
      </c>
    </row>
    <row r="55" spans="1:12" ht="15">
      <c r="A55" s="3">
        <v>77334</v>
      </c>
      <c r="B55" s="3" t="s">
        <v>35</v>
      </c>
      <c r="C55" s="17" t="s">
        <v>103</v>
      </c>
      <c r="D55" s="74">
        <v>2.62</v>
      </c>
      <c r="E55" s="61">
        <v>2.41</v>
      </c>
      <c r="F55" s="63">
        <f t="shared" si="6"/>
        <v>-0.20999999999999996</v>
      </c>
      <c r="G55" s="43">
        <f t="shared" si="7"/>
        <v>-0.08015267175572517</v>
      </c>
      <c r="H55" s="66"/>
      <c r="I55" s="15">
        <f t="shared" si="8"/>
        <v>0</v>
      </c>
      <c r="J55" s="8">
        <f t="shared" si="9"/>
        <v>0</v>
      </c>
      <c r="K55" s="54">
        <f t="shared" si="10"/>
        <v>0</v>
      </c>
      <c r="L55" s="70" t="e">
        <f t="shared" si="11"/>
        <v>#DIV/0!</v>
      </c>
    </row>
    <row r="56" spans="1:12" ht="15">
      <c r="A56" s="3">
        <v>77334</v>
      </c>
      <c r="B56" s="3">
        <v>26</v>
      </c>
      <c r="C56" s="17" t="s">
        <v>55</v>
      </c>
      <c r="D56" s="74">
        <v>1.79</v>
      </c>
      <c r="E56" s="62">
        <v>1.79</v>
      </c>
      <c r="F56" s="5">
        <f t="shared" si="6"/>
        <v>0</v>
      </c>
      <c r="G56" s="10">
        <f t="shared" si="7"/>
        <v>0</v>
      </c>
      <c r="H56" s="66"/>
      <c r="I56" s="15">
        <f t="shared" si="8"/>
        <v>0</v>
      </c>
      <c r="J56" s="8">
        <f t="shared" si="9"/>
        <v>0</v>
      </c>
      <c r="K56" s="9">
        <f t="shared" si="10"/>
        <v>0</v>
      </c>
      <c r="L56" s="69" t="e">
        <f t="shared" si="11"/>
        <v>#DIV/0!</v>
      </c>
    </row>
    <row r="57" spans="1:12" ht="15">
      <c r="A57" s="3">
        <v>77336</v>
      </c>
      <c r="B57" s="3"/>
      <c r="C57" s="17" t="s">
        <v>12</v>
      </c>
      <c r="D57" s="74">
        <v>1.29</v>
      </c>
      <c r="E57" s="61">
        <v>2.09</v>
      </c>
      <c r="F57" s="5">
        <f t="shared" si="6"/>
        <v>0.7999999999999998</v>
      </c>
      <c r="G57" s="106">
        <f t="shared" si="7"/>
        <v>0.6201550387596898</v>
      </c>
      <c r="H57" s="66"/>
      <c r="I57" s="15">
        <f t="shared" si="8"/>
        <v>0</v>
      </c>
      <c r="J57" s="8">
        <f t="shared" si="9"/>
        <v>0</v>
      </c>
      <c r="K57" s="9">
        <f t="shared" si="10"/>
        <v>0</v>
      </c>
      <c r="L57" s="107" t="e">
        <f t="shared" si="11"/>
        <v>#DIV/0!</v>
      </c>
    </row>
    <row r="58" spans="1:12" ht="15">
      <c r="A58" s="3">
        <v>77338</v>
      </c>
      <c r="B58" s="3"/>
      <c r="C58" s="17" t="s">
        <v>78</v>
      </c>
      <c r="D58" s="12">
        <v>14.72</v>
      </c>
      <c r="E58" s="61">
        <v>14.01</v>
      </c>
      <c r="F58" s="63">
        <f t="shared" si="6"/>
        <v>-0.7100000000000009</v>
      </c>
      <c r="G58" s="43">
        <f t="shared" si="7"/>
        <v>-0.04823369565217397</v>
      </c>
      <c r="H58" s="66"/>
      <c r="I58" s="15">
        <f t="shared" si="8"/>
        <v>0</v>
      </c>
      <c r="J58" s="8">
        <f t="shared" si="9"/>
        <v>0</v>
      </c>
      <c r="K58" s="9">
        <f t="shared" si="10"/>
        <v>0</v>
      </c>
      <c r="L58" s="69" t="e">
        <f t="shared" si="11"/>
        <v>#DIV/0!</v>
      </c>
    </row>
    <row r="59" spans="1:12" ht="15">
      <c r="A59" s="3" t="s">
        <v>117</v>
      </c>
      <c r="B59" s="3"/>
      <c r="C59" s="17" t="s">
        <v>116</v>
      </c>
      <c r="D59" s="12">
        <v>6.25</v>
      </c>
      <c r="E59" s="61">
        <v>6.23</v>
      </c>
      <c r="F59" s="63">
        <f t="shared" si="6"/>
        <v>-0.019999999999999574</v>
      </c>
      <c r="G59" s="43">
        <f t="shared" si="7"/>
        <v>-0.0031999999999999316</v>
      </c>
      <c r="H59" s="66"/>
      <c r="I59" s="15">
        <f t="shared" si="8"/>
        <v>0</v>
      </c>
      <c r="J59" s="8">
        <f t="shared" si="9"/>
        <v>0</v>
      </c>
      <c r="K59" s="9">
        <f t="shared" si="10"/>
        <v>0</v>
      </c>
      <c r="L59" s="69" t="e">
        <f t="shared" si="11"/>
        <v>#DIV/0!</v>
      </c>
    </row>
    <row r="60" spans="1:12" ht="15">
      <c r="A60" s="3">
        <v>77370</v>
      </c>
      <c r="B60" s="3"/>
      <c r="C60" s="17" t="s">
        <v>11</v>
      </c>
      <c r="D60" s="74">
        <v>3.47</v>
      </c>
      <c r="E60" s="61">
        <v>3.2</v>
      </c>
      <c r="F60" s="63">
        <f t="shared" si="6"/>
        <v>-0.27</v>
      </c>
      <c r="G60" s="43">
        <f t="shared" si="7"/>
        <v>-0.07780979827089338</v>
      </c>
      <c r="H60" s="66"/>
      <c r="I60" s="15">
        <f t="shared" si="8"/>
        <v>0</v>
      </c>
      <c r="J60" s="8">
        <f t="shared" si="9"/>
        <v>0</v>
      </c>
      <c r="K60" s="54">
        <f t="shared" si="10"/>
        <v>0</v>
      </c>
      <c r="L60" s="70" t="e">
        <f t="shared" si="11"/>
        <v>#DIV/0!</v>
      </c>
    </row>
    <row r="61" spans="1:12" ht="15">
      <c r="A61" s="28">
        <v>77372</v>
      </c>
      <c r="B61" s="3"/>
      <c r="C61" s="17" t="s">
        <v>105</v>
      </c>
      <c r="D61" s="74">
        <v>23.08</v>
      </c>
      <c r="E61" s="62">
        <v>29.18</v>
      </c>
      <c r="F61" s="5">
        <f t="shared" si="6"/>
        <v>6.100000000000001</v>
      </c>
      <c r="G61" s="106">
        <f t="shared" si="7"/>
        <v>0.26429809358752177</v>
      </c>
      <c r="H61" s="66"/>
      <c r="I61" s="15">
        <f t="shared" si="8"/>
        <v>0</v>
      </c>
      <c r="J61" s="8">
        <f t="shared" si="9"/>
        <v>0</v>
      </c>
      <c r="K61" s="9">
        <f t="shared" si="10"/>
        <v>0</v>
      </c>
      <c r="L61" s="107" t="e">
        <f t="shared" si="11"/>
        <v>#DIV/0!</v>
      </c>
    </row>
    <row r="62" spans="1:12" ht="15">
      <c r="A62" s="28">
        <v>77373</v>
      </c>
      <c r="B62" s="28"/>
      <c r="C62" s="17" t="s">
        <v>106</v>
      </c>
      <c r="D62" s="12">
        <v>37.3</v>
      </c>
      <c r="E62" s="61">
        <v>34.94</v>
      </c>
      <c r="F62" s="63">
        <f t="shared" si="6"/>
        <v>-2.3599999999999994</v>
      </c>
      <c r="G62" s="43">
        <f t="shared" si="7"/>
        <v>-0.06327077747989275</v>
      </c>
      <c r="H62" s="66"/>
      <c r="I62" s="15">
        <f t="shared" si="8"/>
        <v>0</v>
      </c>
      <c r="J62" s="8">
        <f t="shared" si="9"/>
        <v>0</v>
      </c>
      <c r="K62" s="54">
        <f t="shared" si="10"/>
        <v>0</v>
      </c>
      <c r="L62" s="70" t="e">
        <f t="shared" si="11"/>
        <v>#DIV/0!</v>
      </c>
    </row>
    <row r="63" spans="1:12" ht="15">
      <c r="A63" s="28">
        <v>77399</v>
      </c>
      <c r="B63" s="3"/>
      <c r="C63" s="17" t="s">
        <v>110</v>
      </c>
      <c r="D63" s="12">
        <v>0</v>
      </c>
      <c r="E63" s="61">
        <v>0</v>
      </c>
      <c r="F63" s="5">
        <f t="shared" si="6"/>
        <v>0</v>
      </c>
      <c r="G63" s="10" t="e">
        <f t="shared" si="7"/>
        <v>#DIV/0!</v>
      </c>
      <c r="H63" s="66"/>
      <c r="I63" s="15">
        <f t="shared" si="8"/>
        <v>0</v>
      </c>
      <c r="J63" s="8">
        <f t="shared" si="9"/>
        <v>0</v>
      </c>
      <c r="K63" s="9">
        <f t="shared" si="10"/>
        <v>0</v>
      </c>
      <c r="L63" s="69" t="e">
        <f t="shared" si="11"/>
        <v>#DIV/0!</v>
      </c>
    </row>
    <row r="64" spans="1:12" ht="15">
      <c r="A64" s="28">
        <v>77403</v>
      </c>
      <c r="B64" s="28"/>
      <c r="C64" s="17" t="s">
        <v>10</v>
      </c>
      <c r="D64" s="74">
        <v>3.77</v>
      </c>
      <c r="E64" s="61">
        <v>3.46</v>
      </c>
      <c r="F64" s="63">
        <f t="shared" si="6"/>
        <v>-0.31000000000000005</v>
      </c>
      <c r="G64" s="43">
        <f t="shared" si="7"/>
        <v>-0.08222811671087535</v>
      </c>
      <c r="H64" s="66"/>
      <c r="I64" s="15">
        <f t="shared" si="8"/>
        <v>0</v>
      </c>
      <c r="J64" s="8">
        <f t="shared" si="9"/>
        <v>0</v>
      </c>
      <c r="K64" s="54">
        <f t="shared" si="10"/>
        <v>0</v>
      </c>
      <c r="L64" s="70" t="e">
        <f t="shared" si="11"/>
        <v>#DIV/0!</v>
      </c>
    </row>
    <row r="65" spans="1:12" ht="15">
      <c r="A65" s="3">
        <v>77404</v>
      </c>
      <c r="B65" s="3"/>
      <c r="C65" s="17" t="s">
        <v>9</v>
      </c>
      <c r="D65" s="12">
        <v>4.19</v>
      </c>
      <c r="E65" s="61">
        <v>3.86</v>
      </c>
      <c r="F65" s="63">
        <f t="shared" si="6"/>
        <v>-0.3300000000000005</v>
      </c>
      <c r="G65" s="43">
        <f t="shared" si="7"/>
        <v>-0.07875894988066838</v>
      </c>
      <c r="H65" s="66"/>
      <c r="I65" s="15">
        <f t="shared" si="8"/>
        <v>0</v>
      </c>
      <c r="J65" s="8">
        <f t="shared" si="9"/>
        <v>0</v>
      </c>
      <c r="K65" s="54">
        <f t="shared" si="10"/>
        <v>0</v>
      </c>
      <c r="L65" s="70" t="e">
        <f t="shared" si="11"/>
        <v>#DIV/0!</v>
      </c>
    </row>
    <row r="66" spans="1:12" ht="15">
      <c r="A66" s="3">
        <v>77408</v>
      </c>
      <c r="B66" s="3"/>
      <c r="C66" s="17" t="s">
        <v>8</v>
      </c>
      <c r="D66" s="12">
        <v>5.19</v>
      </c>
      <c r="E66" s="61">
        <v>4.76</v>
      </c>
      <c r="F66" s="63">
        <f t="shared" si="6"/>
        <v>-0.4300000000000006</v>
      </c>
      <c r="G66" s="43">
        <f t="shared" si="7"/>
        <v>-0.08285163776493268</v>
      </c>
      <c r="H66" s="66"/>
      <c r="I66" s="15">
        <f t="shared" si="8"/>
        <v>0</v>
      </c>
      <c r="J66" s="8">
        <f t="shared" si="9"/>
        <v>0</v>
      </c>
      <c r="K66" s="54">
        <f t="shared" si="10"/>
        <v>0</v>
      </c>
      <c r="L66" s="70" t="e">
        <f t="shared" si="11"/>
        <v>#DIV/0!</v>
      </c>
    </row>
    <row r="67" spans="1:12" ht="15">
      <c r="A67" s="3">
        <v>77409</v>
      </c>
      <c r="B67" s="3"/>
      <c r="C67" s="17" t="s">
        <v>76</v>
      </c>
      <c r="D67" s="74">
        <v>5.77</v>
      </c>
      <c r="E67" s="61">
        <v>5.29</v>
      </c>
      <c r="F67" s="63">
        <f t="shared" si="6"/>
        <v>-0.47999999999999954</v>
      </c>
      <c r="G67" s="43">
        <f t="shared" si="7"/>
        <v>-0.08318890814558051</v>
      </c>
      <c r="H67" s="66"/>
      <c r="I67" s="15">
        <f t="shared" si="8"/>
        <v>0</v>
      </c>
      <c r="J67" s="8">
        <f t="shared" si="9"/>
        <v>0</v>
      </c>
      <c r="K67" s="54">
        <f t="shared" si="10"/>
        <v>0</v>
      </c>
      <c r="L67" s="70" t="e">
        <f t="shared" si="11"/>
        <v>#DIV/0!</v>
      </c>
    </row>
    <row r="68" spans="1:12" ht="15">
      <c r="A68" s="3">
        <v>77413</v>
      </c>
      <c r="B68" s="3"/>
      <c r="C68" s="17" t="s">
        <v>7</v>
      </c>
      <c r="D68" s="12">
        <v>6.8</v>
      </c>
      <c r="E68" s="61">
        <v>6.26</v>
      </c>
      <c r="F68" s="63">
        <f t="shared" si="6"/>
        <v>-0.54</v>
      </c>
      <c r="G68" s="43">
        <f t="shared" si="7"/>
        <v>-0.07941176470588236</v>
      </c>
      <c r="H68" s="66"/>
      <c r="I68" s="15">
        <f t="shared" si="8"/>
        <v>0</v>
      </c>
      <c r="J68" s="8">
        <f t="shared" si="9"/>
        <v>0</v>
      </c>
      <c r="K68" s="54">
        <f t="shared" si="10"/>
        <v>0</v>
      </c>
      <c r="L68" s="70" t="e">
        <f t="shared" si="11"/>
        <v>#DIV/0!</v>
      </c>
    </row>
    <row r="69" spans="1:12" ht="15">
      <c r="A69" s="3">
        <v>77414</v>
      </c>
      <c r="B69" s="3"/>
      <c r="C69" s="17" t="s">
        <v>6</v>
      </c>
      <c r="D69" s="74">
        <v>7.66</v>
      </c>
      <c r="E69" s="61">
        <v>7.05</v>
      </c>
      <c r="F69" s="63">
        <f t="shared" si="6"/>
        <v>-0.6100000000000003</v>
      </c>
      <c r="G69" s="43">
        <f t="shared" si="7"/>
        <v>-0.07963446475195826</v>
      </c>
      <c r="H69" s="66"/>
      <c r="I69" s="15">
        <f t="shared" si="8"/>
        <v>0</v>
      </c>
      <c r="J69" s="8">
        <f t="shared" si="9"/>
        <v>0</v>
      </c>
      <c r="K69" s="54">
        <f t="shared" si="10"/>
        <v>0</v>
      </c>
      <c r="L69" s="70" t="e">
        <f t="shared" si="11"/>
        <v>#DIV/0!</v>
      </c>
    </row>
    <row r="70" spans="1:12" ht="15">
      <c r="A70" s="3">
        <v>77416</v>
      </c>
      <c r="B70" s="3"/>
      <c r="C70" s="17" t="s">
        <v>5</v>
      </c>
      <c r="D70" s="74">
        <v>7.65</v>
      </c>
      <c r="E70" s="61">
        <v>7.05</v>
      </c>
      <c r="F70" s="63">
        <f t="shared" si="6"/>
        <v>-0.6000000000000005</v>
      </c>
      <c r="G70" s="43">
        <f t="shared" si="7"/>
        <v>-0.07843137254901968</v>
      </c>
      <c r="H70" s="66"/>
      <c r="I70" s="15">
        <f t="shared" si="8"/>
        <v>0</v>
      </c>
      <c r="J70" s="8">
        <f t="shared" si="9"/>
        <v>0</v>
      </c>
      <c r="K70" s="54">
        <f t="shared" si="10"/>
        <v>0</v>
      </c>
      <c r="L70" s="70" t="e">
        <f t="shared" si="11"/>
        <v>#DIV/0!</v>
      </c>
    </row>
    <row r="71" spans="1:12" ht="15">
      <c r="A71" s="3">
        <v>77417</v>
      </c>
      <c r="B71" s="3"/>
      <c r="C71" s="17" t="s">
        <v>4</v>
      </c>
      <c r="D71" s="74">
        <v>0.42</v>
      </c>
      <c r="E71" s="61">
        <v>0.39</v>
      </c>
      <c r="F71" s="63">
        <f t="shared" si="6"/>
        <v>-0.02999999999999997</v>
      </c>
      <c r="G71" s="43">
        <f t="shared" si="7"/>
        <v>-0.07142857142857137</v>
      </c>
      <c r="H71" s="66"/>
      <c r="I71" s="15">
        <f t="shared" si="8"/>
        <v>0</v>
      </c>
      <c r="J71" s="8">
        <f t="shared" si="9"/>
        <v>0</v>
      </c>
      <c r="K71" s="9">
        <f t="shared" si="10"/>
        <v>0</v>
      </c>
      <c r="L71" s="70" t="e">
        <f t="shared" si="11"/>
        <v>#DIV/0!</v>
      </c>
    </row>
    <row r="72" spans="1:12" ht="15">
      <c r="A72" s="3">
        <v>77418</v>
      </c>
      <c r="B72" s="3"/>
      <c r="C72" s="17" t="s">
        <v>3</v>
      </c>
      <c r="D72" s="28">
        <v>11.92</v>
      </c>
      <c r="E72" s="61">
        <v>11.03</v>
      </c>
      <c r="F72" s="63">
        <f t="shared" si="6"/>
        <v>-0.8900000000000006</v>
      </c>
      <c r="G72" s="43">
        <f t="shared" si="7"/>
        <v>-0.07466442953020139</v>
      </c>
      <c r="H72" s="66"/>
      <c r="I72" s="15">
        <f t="shared" si="8"/>
        <v>0</v>
      </c>
      <c r="J72" s="8">
        <f t="shared" si="9"/>
        <v>0</v>
      </c>
      <c r="K72" s="54">
        <f t="shared" si="10"/>
        <v>0</v>
      </c>
      <c r="L72" s="70" t="e">
        <f t="shared" si="11"/>
        <v>#DIV/0!</v>
      </c>
    </row>
    <row r="73" spans="1:12" ht="15">
      <c r="A73" s="3">
        <v>77421</v>
      </c>
      <c r="B73" s="3"/>
      <c r="C73" s="17" t="s">
        <v>45</v>
      </c>
      <c r="D73" s="28">
        <v>2.19</v>
      </c>
      <c r="E73" s="61">
        <v>2.07</v>
      </c>
      <c r="F73" s="63">
        <f t="shared" si="6"/>
        <v>-0.1200000000000001</v>
      </c>
      <c r="G73" s="43">
        <f t="shared" si="7"/>
        <v>-0.05479452054794526</v>
      </c>
      <c r="H73" s="66"/>
      <c r="I73" s="15">
        <f t="shared" si="8"/>
        <v>0</v>
      </c>
      <c r="J73" s="8">
        <f t="shared" si="9"/>
        <v>0</v>
      </c>
      <c r="K73" s="54">
        <f t="shared" si="10"/>
        <v>0</v>
      </c>
      <c r="L73" s="70" t="e">
        <f t="shared" si="11"/>
        <v>#DIV/0!</v>
      </c>
    </row>
    <row r="74" spans="1:12" ht="15">
      <c r="A74" s="3">
        <v>77421</v>
      </c>
      <c r="B74" s="3" t="s">
        <v>35</v>
      </c>
      <c r="C74" s="17" t="s">
        <v>104</v>
      </c>
      <c r="D74" s="28">
        <v>1.63</v>
      </c>
      <c r="E74" s="61">
        <v>1.51</v>
      </c>
      <c r="F74" s="63">
        <f t="shared" si="6"/>
        <v>-0.11999999999999988</v>
      </c>
      <c r="G74" s="43">
        <f t="shared" si="7"/>
        <v>-0.07361963190184043</v>
      </c>
      <c r="H74" s="66"/>
      <c r="I74" s="15">
        <f t="shared" si="8"/>
        <v>0</v>
      </c>
      <c r="J74" s="8">
        <f t="shared" si="9"/>
        <v>0</v>
      </c>
      <c r="K74" s="54">
        <f t="shared" si="10"/>
        <v>0</v>
      </c>
      <c r="L74" s="70" t="e">
        <f t="shared" si="11"/>
        <v>#DIV/0!</v>
      </c>
    </row>
    <row r="75" spans="1:12" ht="15">
      <c r="A75" s="3">
        <v>77427</v>
      </c>
      <c r="B75" s="3"/>
      <c r="C75" s="17" t="s">
        <v>2</v>
      </c>
      <c r="D75" s="74">
        <v>5.24</v>
      </c>
      <c r="E75" s="62">
        <v>5.2</v>
      </c>
      <c r="F75" s="63">
        <f t="shared" si="6"/>
        <v>-0.040000000000000036</v>
      </c>
      <c r="G75" s="43">
        <f t="shared" si="7"/>
        <v>-0.007633587786259549</v>
      </c>
      <c r="H75" s="66"/>
      <c r="I75" s="15">
        <f t="shared" si="8"/>
        <v>0</v>
      </c>
      <c r="J75" s="8">
        <f t="shared" si="9"/>
        <v>0</v>
      </c>
      <c r="K75" s="9">
        <f t="shared" si="10"/>
        <v>0</v>
      </c>
      <c r="L75" s="69" t="e">
        <f t="shared" si="11"/>
        <v>#DIV/0!</v>
      </c>
    </row>
    <row r="76" spans="1:12" ht="15">
      <c r="A76" s="3">
        <v>77431</v>
      </c>
      <c r="B76" s="3"/>
      <c r="C76" s="17" t="s">
        <v>1</v>
      </c>
      <c r="D76" s="74">
        <v>2.88</v>
      </c>
      <c r="E76" s="61">
        <v>2.85</v>
      </c>
      <c r="F76" s="63">
        <f t="shared" si="6"/>
        <v>-0.029999999999999805</v>
      </c>
      <c r="G76" s="43">
        <f t="shared" si="7"/>
        <v>-0.010416666666666598</v>
      </c>
      <c r="H76" s="66"/>
      <c r="I76" s="15">
        <f t="shared" si="8"/>
        <v>0</v>
      </c>
      <c r="J76" s="8">
        <f t="shared" si="9"/>
        <v>0</v>
      </c>
      <c r="K76" s="9">
        <f t="shared" si="10"/>
        <v>0</v>
      </c>
      <c r="L76" s="69" t="e">
        <f t="shared" si="11"/>
        <v>#DIV/0!</v>
      </c>
    </row>
    <row r="77" spans="1:12" ht="15">
      <c r="A77" s="3">
        <v>77432</v>
      </c>
      <c r="B77" s="3"/>
      <c r="C77" s="17" t="s">
        <v>65</v>
      </c>
      <c r="D77" s="74">
        <v>11.78</v>
      </c>
      <c r="E77" s="61">
        <v>11.71</v>
      </c>
      <c r="F77" s="63">
        <f t="shared" si="6"/>
        <v>-0.06999999999999851</v>
      </c>
      <c r="G77" s="43">
        <f t="shared" si="7"/>
        <v>-0.005942275042444696</v>
      </c>
      <c r="H77" s="66"/>
      <c r="I77" s="15">
        <f>D77*H79*34.023</f>
        <v>0</v>
      </c>
      <c r="J77" s="8">
        <f t="shared" si="9"/>
        <v>0</v>
      </c>
      <c r="K77" s="9">
        <f t="shared" si="10"/>
        <v>0</v>
      </c>
      <c r="L77" s="69" t="e">
        <f t="shared" si="11"/>
        <v>#DIV/0!</v>
      </c>
    </row>
    <row r="78" spans="1:12" ht="15">
      <c r="A78" s="3">
        <v>77435</v>
      </c>
      <c r="B78" s="3"/>
      <c r="C78" s="17" t="s">
        <v>66</v>
      </c>
      <c r="D78" s="12">
        <v>17.78</v>
      </c>
      <c r="E78" s="61">
        <v>17.69</v>
      </c>
      <c r="F78" s="63">
        <f t="shared" si="6"/>
        <v>-0.08999999999999986</v>
      </c>
      <c r="G78" s="43">
        <f t="shared" si="7"/>
        <v>-0.005061867266591667</v>
      </c>
      <c r="H78" s="66"/>
      <c r="I78" s="15">
        <f t="shared" si="8"/>
        <v>0</v>
      </c>
      <c r="J78" s="8">
        <f t="shared" si="9"/>
        <v>0</v>
      </c>
      <c r="K78" s="9">
        <f t="shared" si="10"/>
        <v>0</v>
      </c>
      <c r="L78" s="69" t="e">
        <f t="shared" si="11"/>
        <v>#DIV/0!</v>
      </c>
    </row>
    <row r="79" spans="1:12" ht="15">
      <c r="A79" s="3">
        <v>77470</v>
      </c>
      <c r="B79" s="3"/>
      <c r="C79" s="17" t="s">
        <v>0</v>
      </c>
      <c r="D79" s="74">
        <v>4.45</v>
      </c>
      <c r="E79" s="61">
        <v>4.33</v>
      </c>
      <c r="F79" s="63">
        <f t="shared" si="6"/>
        <v>-0.1200000000000001</v>
      </c>
      <c r="G79" s="43">
        <f t="shared" si="7"/>
        <v>-0.026966292134831482</v>
      </c>
      <c r="H79" s="66"/>
      <c r="I79" s="15">
        <f>D79*H79*34.023</f>
        <v>0</v>
      </c>
      <c r="J79" s="8">
        <f t="shared" si="9"/>
        <v>0</v>
      </c>
      <c r="K79" s="9">
        <f>+J79-I79</f>
        <v>0</v>
      </c>
      <c r="L79" s="69" t="e">
        <f>K79/I79</f>
        <v>#DIV/0!</v>
      </c>
    </row>
    <row r="80" spans="1:12" ht="15">
      <c r="A80" s="3">
        <v>77470</v>
      </c>
      <c r="B80" s="3">
        <v>26</v>
      </c>
      <c r="C80" s="17" t="s">
        <v>48</v>
      </c>
      <c r="D80" s="74">
        <v>3.04</v>
      </c>
      <c r="E80" s="61">
        <v>3.03</v>
      </c>
      <c r="F80" s="5">
        <f t="shared" si="6"/>
        <v>-0.010000000000000231</v>
      </c>
      <c r="G80" s="10">
        <f t="shared" si="7"/>
        <v>-0.003289473684210602</v>
      </c>
      <c r="H80" s="66"/>
      <c r="I80" s="15">
        <f t="shared" si="8"/>
        <v>0</v>
      </c>
      <c r="J80" s="8">
        <f t="shared" si="9"/>
        <v>0</v>
      </c>
      <c r="K80" s="9">
        <f t="shared" si="10"/>
        <v>0</v>
      </c>
      <c r="L80" s="69" t="e">
        <f t="shared" si="11"/>
        <v>#DIV/0!</v>
      </c>
    </row>
    <row r="81" spans="1:12" ht="15">
      <c r="A81" s="3">
        <v>77600</v>
      </c>
      <c r="B81" s="3"/>
      <c r="C81" s="17" t="s">
        <v>67</v>
      </c>
      <c r="D81" s="74">
        <v>12.68</v>
      </c>
      <c r="E81" s="61">
        <v>11.11</v>
      </c>
      <c r="F81" s="63">
        <f t="shared" si="6"/>
        <v>-1.5700000000000003</v>
      </c>
      <c r="G81" s="43">
        <f t="shared" si="7"/>
        <v>-0.12381703470031548</v>
      </c>
      <c r="H81" s="66"/>
      <c r="I81" s="15">
        <f t="shared" si="8"/>
        <v>0</v>
      </c>
      <c r="J81" s="8">
        <f t="shared" si="9"/>
        <v>0</v>
      </c>
      <c r="K81" s="54">
        <f t="shared" si="10"/>
        <v>0</v>
      </c>
      <c r="L81" s="70" t="e">
        <f t="shared" si="11"/>
        <v>#DIV/0!</v>
      </c>
    </row>
    <row r="82" spans="1:12" ht="15">
      <c r="A82" s="11">
        <v>77605</v>
      </c>
      <c r="B82" s="3"/>
      <c r="C82" s="57" t="s">
        <v>67</v>
      </c>
      <c r="D82" s="74">
        <v>34.15</v>
      </c>
      <c r="E82" s="61">
        <v>20.17</v>
      </c>
      <c r="F82" s="63">
        <f t="shared" si="6"/>
        <v>-13.979999999999997</v>
      </c>
      <c r="G82" s="56">
        <f t="shared" si="7"/>
        <v>-0.4093704245973645</v>
      </c>
      <c r="H82" s="66"/>
      <c r="I82" s="15">
        <f t="shared" si="8"/>
        <v>0</v>
      </c>
      <c r="J82" s="8">
        <f t="shared" si="9"/>
        <v>0</v>
      </c>
      <c r="K82" s="54">
        <f t="shared" si="10"/>
        <v>0</v>
      </c>
      <c r="L82" s="90" t="e">
        <f t="shared" si="11"/>
        <v>#DIV/0!</v>
      </c>
    </row>
    <row r="83" spans="1:12" ht="15">
      <c r="A83" s="3">
        <v>77610</v>
      </c>
      <c r="B83" s="3"/>
      <c r="C83" s="17" t="s">
        <v>67</v>
      </c>
      <c r="D83" s="74">
        <v>32.18</v>
      </c>
      <c r="E83" s="61">
        <v>27.85</v>
      </c>
      <c r="F83" s="63">
        <f t="shared" si="6"/>
        <v>-4.329999999999998</v>
      </c>
      <c r="G83" s="43">
        <f t="shared" si="7"/>
        <v>-0.13455562461155993</v>
      </c>
      <c r="H83" s="66"/>
      <c r="I83" s="15">
        <f t="shared" si="8"/>
        <v>0</v>
      </c>
      <c r="J83" s="8">
        <f t="shared" si="9"/>
        <v>0</v>
      </c>
      <c r="K83" s="54">
        <f t="shared" si="10"/>
        <v>0</v>
      </c>
      <c r="L83" s="70" t="e">
        <f t="shared" si="11"/>
        <v>#DIV/0!</v>
      </c>
    </row>
    <row r="84" spans="1:12" ht="15">
      <c r="A84" s="3">
        <v>77615</v>
      </c>
      <c r="B84" s="3"/>
      <c r="C84" s="17" t="s">
        <v>67</v>
      </c>
      <c r="D84" s="74">
        <v>29.95</v>
      </c>
      <c r="E84" s="61">
        <v>27.86</v>
      </c>
      <c r="F84" s="63">
        <f t="shared" si="6"/>
        <v>-2.09</v>
      </c>
      <c r="G84" s="43">
        <f t="shared" si="7"/>
        <v>-0.0697829716193656</v>
      </c>
      <c r="H84" s="66"/>
      <c r="I84" s="15">
        <f t="shared" si="8"/>
        <v>0</v>
      </c>
      <c r="J84" s="8">
        <f t="shared" si="9"/>
        <v>0</v>
      </c>
      <c r="K84" s="54">
        <f t="shared" si="10"/>
        <v>0</v>
      </c>
      <c r="L84" s="70" t="e">
        <f t="shared" si="11"/>
        <v>#DIV/0!</v>
      </c>
    </row>
    <row r="85" spans="1:12" ht="15">
      <c r="A85" s="3">
        <v>77750</v>
      </c>
      <c r="B85" s="3"/>
      <c r="C85" s="17" t="s">
        <v>68</v>
      </c>
      <c r="D85" s="12">
        <v>10.59</v>
      </c>
      <c r="E85" s="61">
        <v>10.3</v>
      </c>
      <c r="F85" s="63">
        <f t="shared" si="6"/>
        <v>-0.28999999999999915</v>
      </c>
      <c r="G85" s="43">
        <f t="shared" si="7"/>
        <v>-0.027384324834749684</v>
      </c>
      <c r="H85" s="66"/>
      <c r="I85" s="15">
        <f t="shared" si="8"/>
        <v>0</v>
      </c>
      <c r="J85" s="8">
        <f t="shared" si="9"/>
        <v>0</v>
      </c>
      <c r="K85" s="9">
        <f t="shared" si="10"/>
        <v>0</v>
      </c>
      <c r="L85" s="69" t="e">
        <f t="shared" si="11"/>
        <v>#DIV/0!</v>
      </c>
    </row>
    <row r="86" spans="1:12" ht="15">
      <c r="A86" s="3">
        <v>77761</v>
      </c>
      <c r="B86" s="3"/>
      <c r="C86" s="17" t="s">
        <v>69</v>
      </c>
      <c r="D86" s="74">
        <v>11.27</v>
      </c>
      <c r="E86" s="61">
        <v>10.81</v>
      </c>
      <c r="F86" s="63">
        <f t="shared" si="6"/>
        <v>-0.4599999999999991</v>
      </c>
      <c r="G86" s="43">
        <f t="shared" si="7"/>
        <v>-0.040816326530612165</v>
      </c>
      <c r="H86" s="66"/>
      <c r="I86" s="15">
        <f t="shared" si="8"/>
        <v>0</v>
      </c>
      <c r="J86" s="8">
        <f t="shared" si="9"/>
        <v>0</v>
      </c>
      <c r="K86" s="9">
        <f t="shared" si="10"/>
        <v>0</v>
      </c>
      <c r="L86" s="69" t="e">
        <f t="shared" si="11"/>
        <v>#DIV/0!</v>
      </c>
    </row>
    <row r="87" spans="1:12" ht="15">
      <c r="A87" s="3">
        <v>77762</v>
      </c>
      <c r="B87" s="3"/>
      <c r="C87" s="17" t="s">
        <v>70</v>
      </c>
      <c r="D87" s="12">
        <v>14.9</v>
      </c>
      <c r="E87" s="61">
        <v>14.31</v>
      </c>
      <c r="F87" s="63">
        <f t="shared" si="6"/>
        <v>-0.5899999999999999</v>
      </c>
      <c r="G87" s="43">
        <f t="shared" si="7"/>
        <v>-0.0395973154362416</v>
      </c>
      <c r="H87" s="66"/>
      <c r="I87" s="15">
        <f t="shared" si="8"/>
        <v>0</v>
      </c>
      <c r="J87" s="8">
        <f t="shared" si="9"/>
        <v>0</v>
      </c>
      <c r="K87" s="9">
        <f t="shared" si="10"/>
        <v>0</v>
      </c>
      <c r="L87" s="69" t="e">
        <f t="shared" si="11"/>
        <v>#DIV/0!</v>
      </c>
    </row>
    <row r="88" spans="1:12" ht="15">
      <c r="A88" s="3">
        <v>77763</v>
      </c>
      <c r="B88" s="3"/>
      <c r="C88" s="17" t="s">
        <v>71</v>
      </c>
      <c r="D88" s="74">
        <v>21.02</v>
      </c>
      <c r="E88" s="61">
        <v>20.3</v>
      </c>
      <c r="F88" s="63">
        <f t="shared" si="6"/>
        <v>-0.7199999999999989</v>
      </c>
      <c r="G88" s="43">
        <f t="shared" si="7"/>
        <v>-0.034253092293054184</v>
      </c>
      <c r="H88" s="66"/>
      <c r="I88" s="15">
        <f t="shared" si="8"/>
        <v>0</v>
      </c>
      <c r="J88" s="8">
        <f t="shared" si="9"/>
        <v>0</v>
      </c>
      <c r="K88" s="9">
        <f t="shared" si="10"/>
        <v>0</v>
      </c>
      <c r="L88" s="69" t="e">
        <f t="shared" si="11"/>
        <v>#DIV/0!</v>
      </c>
    </row>
    <row r="89" spans="1:12" ht="15">
      <c r="A89" s="3">
        <v>77776</v>
      </c>
      <c r="B89" s="3"/>
      <c r="C89" s="17" t="s">
        <v>72</v>
      </c>
      <c r="D89" s="74">
        <v>12.62</v>
      </c>
      <c r="E89" s="61">
        <v>12.14</v>
      </c>
      <c r="F89" s="63">
        <f t="shared" si="6"/>
        <v>-0.47999999999999865</v>
      </c>
      <c r="G89" s="43">
        <f t="shared" si="7"/>
        <v>-0.03803486529318532</v>
      </c>
      <c r="H89" s="66"/>
      <c r="I89" s="15">
        <f t="shared" si="8"/>
        <v>0</v>
      </c>
      <c r="J89" s="8">
        <f t="shared" si="9"/>
        <v>0</v>
      </c>
      <c r="K89" s="9">
        <f t="shared" si="10"/>
        <v>0</v>
      </c>
      <c r="L89" s="69" t="e">
        <f t="shared" si="11"/>
        <v>#DIV/0!</v>
      </c>
    </row>
    <row r="90" spans="1:12" ht="15">
      <c r="A90" s="3">
        <v>77777</v>
      </c>
      <c r="B90" s="3"/>
      <c r="C90" s="17" t="s">
        <v>73</v>
      </c>
      <c r="D90" s="12">
        <v>17.11</v>
      </c>
      <c r="E90" s="61">
        <v>16.38</v>
      </c>
      <c r="F90" s="63">
        <f t="shared" si="6"/>
        <v>-0.7300000000000004</v>
      </c>
      <c r="G90" s="43">
        <f t="shared" si="7"/>
        <v>-0.04266510812390418</v>
      </c>
      <c r="H90" s="66"/>
      <c r="I90" s="15">
        <f t="shared" si="8"/>
        <v>0</v>
      </c>
      <c r="J90" s="8">
        <f t="shared" si="9"/>
        <v>0</v>
      </c>
      <c r="K90" s="9">
        <f t="shared" si="10"/>
        <v>0</v>
      </c>
      <c r="L90" s="69" t="e">
        <f t="shared" si="11"/>
        <v>#DIV/0!</v>
      </c>
    </row>
    <row r="91" spans="1:12" ht="15">
      <c r="A91" s="3">
        <v>77778</v>
      </c>
      <c r="B91" s="3"/>
      <c r="C91" s="17" t="s">
        <v>74</v>
      </c>
      <c r="D91" s="74">
        <v>25.09</v>
      </c>
      <c r="E91" s="61">
        <v>24.33</v>
      </c>
      <c r="F91" s="63">
        <f t="shared" si="6"/>
        <v>-0.7600000000000016</v>
      </c>
      <c r="G91" s="43">
        <f t="shared" si="7"/>
        <v>-0.03029095257074538</v>
      </c>
      <c r="H91" s="66"/>
      <c r="I91" s="15">
        <f t="shared" si="8"/>
        <v>0</v>
      </c>
      <c r="J91" s="8">
        <f t="shared" si="9"/>
        <v>0</v>
      </c>
      <c r="K91" s="9">
        <f t="shared" si="10"/>
        <v>0</v>
      </c>
      <c r="L91" s="69" t="e">
        <f t="shared" si="11"/>
        <v>#DIV/0!</v>
      </c>
    </row>
    <row r="92" spans="1:12" ht="15">
      <c r="A92" s="3">
        <v>77778</v>
      </c>
      <c r="B92" s="3">
        <v>26</v>
      </c>
      <c r="C92" s="17" t="s">
        <v>107</v>
      </c>
      <c r="D92" s="74">
        <v>16.46</v>
      </c>
      <c r="E92" s="61">
        <v>16.38</v>
      </c>
      <c r="F92" s="63">
        <f t="shared" si="6"/>
        <v>-0.08000000000000185</v>
      </c>
      <c r="G92" s="43">
        <f t="shared" si="7"/>
        <v>-0.004860267314702421</v>
      </c>
      <c r="H92" s="66"/>
      <c r="I92" s="15">
        <f>D92*H92*34.023</f>
        <v>0</v>
      </c>
      <c r="J92" s="8">
        <f t="shared" si="9"/>
        <v>0</v>
      </c>
      <c r="K92" s="9">
        <f t="shared" si="10"/>
        <v>0</v>
      </c>
      <c r="L92" s="69" t="e">
        <f t="shared" si="11"/>
        <v>#DIV/0!</v>
      </c>
    </row>
    <row r="94" spans="1:12" ht="15">
      <c r="A94" s="19"/>
      <c r="B94" s="19"/>
      <c r="C94" s="67"/>
      <c r="D94" s="21" t="s">
        <v>108</v>
      </c>
      <c r="E94" s="21" t="s">
        <v>118</v>
      </c>
      <c r="F94" s="49" t="s">
        <v>119</v>
      </c>
      <c r="G94" s="49" t="s">
        <v>119</v>
      </c>
      <c r="H94" s="65" t="s">
        <v>128</v>
      </c>
      <c r="I94" s="21" t="s">
        <v>39</v>
      </c>
      <c r="J94" s="21" t="s">
        <v>39</v>
      </c>
      <c r="K94" s="58" t="s">
        <v>119</v>
      </c>
      <c r="L94" s="58" t="s">
        <v>119</v>
      </c>
    </row>
    <row r="95" spans="1:12" ht="15">
      <c r="A95" s="19"/>
      <c r="B95" s="19"/>
      <c r="C95" s="20"/>
      <c r="D95" s="21" t="s">
        <v>37</v>
      </c>
      <c r="E95" s="21" t="s">
        <v>37</v>
      </c>
      <c r="F95" s="21" t="s">
        <v>56</v>
      </c>
      <c r="G95" s="21" t="s">
        <v>57</v>
      </c>
      <c r="H95" s="46" t="s">
        <v>31</v>
      </c>
      <c r="I95" s="22" t="s">
        <v>109</v>
      </c>
      <c r="J95" s="23" t="s">
        <v>120</v>
      </c>
      <c r="K95" s="21" t="s">
        <v>41</v>
      </c>
      <c r="L95" s="21" t="s">
        <v>41</v>
      </c>
    </row>
    <row r="96" spans="1:12" ht="15">
      <c r="A96" s="24" t="s">
        <v>33</v>
      </c>
      <c r="B96" s="24"/>
      <c r="C96" s="25" t="s">
        <v>34</v>
      </c>
      <c r="D96" s="26" t="s">
        <v>36</v>
      </c>
      <c r="E96" s="26" t="s">
        <v>36</v>
      </c>
      <c r="F96" s="26" t="s">
        <v>38</v>
      </c>
      <c r="G96" s="26" t="s">
        <v>38</v>
      </c>
      <c r="H96" s="26" t="s">
        <v>32</v>
      </c>
      <c r="I96" s="26" t="s">
        <v>40</v>
      </c>
      <c r="J96" s="24" t="s">
        <v>77</v>
      </c>
      <c r="K96" s="26" t="s">
        <v>42</v>
      </c>
      <c r="L96" s="26" t="s">
        <v>112</v>
      </c>
    </row>
    <row r="97" spans="1:12" ht="15">
      <c r="A97" s="3">
        <v>77785</v>
      </c>
      <c r="B97" s="3"/>
      <c r="C97" s="17" t="s">
        <v>58</v>
      </c>
      <c r="D97" s="74">
        <v>7.36</v>
      </c>
      <c r="E97" s="61">
        <v>6.63</v>
      </c>
      <c r="F97" s="63">
        <f>E97-D97</f>
        <v>-0.7300000000000004</v>
      </c>
      <c r="G97" s="43">
        <f>F97/D97</f>
        <v>-0.0991847826086957</v>
      </c>
      <c r="H97" s="66"/>
      <c r="I97" s="6">
        <f>D97*H97*34.023</f>
        <v>0</v>
      </c>
      <c r="J97" s="7">
        <f>E97*H97*35.8228</f>
        <v>0</v>
      </c>
      <c r="K97" s="55">
        <f>+J97-I97</f>
        <v>0</v>
      </c>
      <c r="L97" s="70" t="e">
        <f>K97/I97</f>
        <v>#DIV/0!</v>
      </c>
    </row>
    <row r="98" spans="1:12" ht="15">
      <c r="A98" s="3">
        <v>77786</v>
      </c>
      <c r="B98" s="3"/>
      <c r="C98" s="17" t="s">
        <v>59</v>
      </c>
      <c r="D98" s="74">
        <v>16.36</v>
      </c>
      <c r="E98" s="61">
        <v>13.53</v>
      </c>
      <c r="F98" s="63">
        <f>E98-D98</f>
        <v>-2.83</v>
      </c>
      <c r="G98" s="43">
        <f>F98/D98</f>
        <v>-0.17298288508557458</v>
      </c>
      <c r="H98" s="66"/>
      <c r="I98" s="15">
        <f>D98*H98*34.023</f>
        <v>0</v>
      </c>
      <c r="J98" s="8">
        <f>E98*H98*35.8228</f>
        <v>0</v>
      </c>
      <c r="K98" s="54">
        <f>+J98-I98</f>
        <v>0</v>
      </c>
      <c r="L98" s="70" t="e">
        <f>K98/I98</f>
        <v>#DIV/0!</v>
      </c>
    </row>
    <row r="99" spans="1:12" ht="15">
      <c r="A99" s="3">
        <v>77787</v>
      </c>
      <c r="B99" s="3"/>
      <c r="C99" s="17" t="s">
        <v>60</v>
      </c>
      <c r="D99" s="74">
        <v>28.08</v>
      </c>
      <c r="E99" s="61">
        <v>21.55</v>
      </c>
      <c r="F99" s="63">
        <f>E99-D99</f>
        <v>-6.529999999999998</v>
      </c>
      <c r="G99" s="43">
        <f>F99/D99</f>
        <v>-0.2325498575498575</v>
      </c>
      <c r="H99" s="66"/>
      <c r="I99" s="15">
        <f>D99*H99*34.023</f>
        <v>0</v>
      </c>
      <c r="J99" s="8">
        <f aca="true" t="shared" si="12" ref="J99:J120">E99*H99*35.8228</f>
        <v>0</v>
      </c>
      <c r="K99" s="54">
        <f>+J99-I99</f>
        <v>0</v>
      </c>
      <c r="L99" s="70" t="e">
        <f>K99/I99</f>
        <v>#DIV/0!</v>
      </c>
    </row>
    <row r="100" spans="1:12" ht="15">
      <c r="A100" s="3">
        <v>77789</v>
      </c>
      <c r="B100" s="3"/>
      <c r="C100" s="17" t="s">
        <v>75</v>
      </c>
      <c r="D100" s="74">
        <v>3.47</v>
      </c>
      <c r="E100" s="62">
        <v>3.3</v>
      </c>
      <c r="F100" s="63">
        <f aca="true" t="shared" si="13" ref="F100:F120">E100-D100</f>
        <v>-0.17000000000000037</v>
      </c>
      <c r="G100" s="43">
        <f aca="true" t="shared" si="14" ref="G100:G120">F100/D100</f>
        <v>-0.04899135446685889</v>
      </c>
      <c r="H100" s="66"/>
      <c r="I100" s="15">
        <f aca="true" t="shared" si="15" ref="I100:I120">D100*H100*34.023</f>
        <v>0</v>
      </c>
      <c r="J100" s="8">
        <f t="shared" si="12"/>
        <v>0</v>
      </c>
      <c r="K100" s="9">
        <f aca="true" t="shared" si="16" ref="K100:K120">+J100-I100</f>
        <v>0</v>
      </c>
      <c r="L100" s="69" t="e">
        <f aca="true" t="shared" si="17" ref="L100:L120">K100/I100</f>
        <v>#DIV/0!</v>
      </c>
    </row>
    <row r="101" spans="1:12" ht="15">
      <c r="A101" s="3">
        <v>77790</v>
      </c>
      <c r="B101" s="3"/>
      <c r="C101" s="17" t="s">
        <v>62</v>
      </c>
      <c r="D101" s="74">
        <v>2.78</v>
      </c>
      <c r="E101" s="62">
        <v>2.68</v>
      </c>
      <c r="F101" s="63">
        <f t="shared" si="13"/>
        <v>-0.09999999999999964</v>
      </c>
      <c r="G101" s="43">
        <f t="shared" si="14"/>
        <v>-0.03597122302158261</v>
      </c>
      <c r="H101" s="66"/>
      <c r="I101" s="15">
        <f t="shared" si="15"/>
        <v>0</v>
      </c>
      <c r="J101" s="8">
        <f t="shared" si="12"/>
        <v>0</v>
      </c>
      <c r="K101" s="9">
        <f t="shared" si="16"/>
        <v>0</v>
      </c>
      <c r="L101" s="69" t="e">
        <f t="shared" si="17"/>
        <v>#DIV/0!</v>
      </c>
    </row>
    <row r="102" spans="1:12" ht="15">
      <c r="A102" s="3">
        <v>77790</v>
      </c>
      <c r="B102" s="3">
        <v>26</v>
      </c>
      <c r="C102" s="17" t="s">
        <v>49</v>
      </c>
      <c r="D102" s="74">
        <v>1.51</v>
      </c>
      <c r="E102" s="62">
        <v>1.5</v>
      </c>
      <c r="F102" s="63">
        <f t="shared" si="13"/>
        <v>-0.010000000000000009</v>
      </c>
      <c r="G102" s="43">
        <f t="shared" si="14"/>
        <v>-0.006622516556291397</v>
      </c>
      <c r="H102" s="66"/>
      <c r="I102" s="15">
        <f t="shared" si="15"/>
        <v>0</v>
      </c>
      <c r="J102" s="8">
        <f t="shared" si="12"/>
        <v>0</v>
      </c>
      <c r="K102" s="9">
        <f t="shared" si="16"/>
        <v>0</v>
      </c>
      <c r="L102" s="69" t="e">
        <f t="shared" si="17"/>
        <v>#DIV/0!</v>
      </c>
    </row>
    <row r="103" spans="1:12" ht="15">
      <c r="A103" s="3">
        <v>79101</v>
      </c>
      <c r="B103" s="3">
        <v>26</v>
      </c>
      <c r="C103" s="77" t="s">
        <v>123</v>
      </c>
      <c r="D103" s="12">
        <v>2.7</v>
      </c>
      <c r="E103" s="62">
        <v>2.68</v>
      </c>
      <c r="F103" s="63">
        <f t="shared" si="13"/>
        <v>-0.020000000000000018</v>
      </c>
      <c r="G103" s="43">
        <f t="shared" si="14"/>
        <v>-0.007407407407407414</v>
      </c>
      <c r="H103" s="66"/>
      <c r="I103" s="15">
        <f t="shared" si="15"/>
        <v>0</v>
      </c>
      <c r="J103" s="8">
        <f t="shared" si="12"/>
        <v>0</v>
      </c>
      <c r="K103" s="9">
        <f t="shared" si="16"/>
        <v>0</v>
      </c>
      <c r="L103" s="69" t="e">
        <f t="shared" si="17"/>
        <v>#DIV/0!</v>
      </c>
    </row>
    <row r="104" spans="1:12" ht="15">
      <c r="A104" s="42">
        <v>99202</v>
      </c>
      <c r="B104" s="27"/>
      <c r="C104" s="40" t="s">
        <v>81</v>
      </c>
      <c r="D104" s="74">
        <v>2.19</v>
      </c>
      <c r="E104" s="62">
        <v>2.08</v>
      </c>
      <c r="F104" s="63">
        <f t="shared" si="13"/>
        <v>-0.10999999999999988</v>
      </c>
      <c r="G104" s="43">
        <f t="shared" si="14"/>
        <v>-0.05022831050228305</v>
      </c>
      <c r="H104" s="66"/>
      <c r="I104" s="15">
        <f t="shared" si="15"/>
        <v>0</v>
      </c>
      <c r="J104" s="8">
        <f t="shared" si="12"/>
        <v>0</v>
      </c>
      <c r="K104" s="9">
        <f t="shared" si="16"/>
        <v>0</v>
      </c>
      <c r="L104" s="69" t="e">
        <f t="shared" si="17"/>
        <v>#DIV/0!</v>
      </c>
    </row>
    <row r="105" spans="1:12" ht="15">
      <c r="A105" s="42">
        <v>99203</v>
      </c>
      <c r="B105" s="39"/>
      <c r="C105" s="4" t="s">
        <v>81</v>
      </c>
      <c r="D105" s="74">
        <v>3.17</v>
      </c>
      <c r="E105" s="62">
        <v>3.02</v>
      </c>
      <c r="F105" s="63">
        <f t="shared" si="13"/>
        <v>-0.1499999999999999</v>
      </c>
      <c r="G105" s="43">
        <f t="shared" si="14"/>
        <v>-0.04731861198738168</v>
      </c>
      <c r="H105" s="66"/>
      <c r="I105" s="15">
        <f t="shared" si="15"/>
        <v>0</v>
      </c>
      <c r="J105" s="8">
        <f t="shared" si="12"/>
        <v>0</v>
      </c>
      <c r="K105" s="9">
        <f t="shared" si="16"/>
        <v>0</v>
      </c>
      <c r="L105" s="69" t="e">
        <f t="shared" si="17"/>
        <v>#DIV/0!</v>
      </c>
    </row>
    <row r="106" spans="1:12" ht="15">
      <c r="A106" s="42">
        <v>99204</v>
      </c>
      <c r="B106" s="39"/>
      <c r="C106" s="40" t="s">
        <v>81</v>
      </c>
      <c r="D106" s="74">
        <v>4.84</v>
      </c>
      <c r="E106" s="62">
        <v>4.64</v>
      </c>
      <c r="F106" s="63">
        <f t="shared" si="13"/>
        <v>-0.20000000000000018</v>
      </c>
      <c r="G106" s="43">
        <f t="shared" si="14"/>
        <v>-0.04132231404958681</v>
      </c>
      <c r="H106" s="66"/>
      <c r="I106" s="15">
        <f t="shared" si="15"/>
        <v>0</v>
      </c>
      <c r="J106" s="8">
        <f t="shared" si="12"/>
        <v>0</v>
      </c>
      <c r="K106" s="9">
        <f t="shared" si="16"/>
        <v>0</v>
      </c>
      <c r="L106" s="69" t="e">
        <f t="shared" si="17"/>
        <v>#DIV/0!</v>
      </c>
    </row>
    <row r="107" spans="1:12" ht="15">
      <c r="A107" s="42">
        <v>99205</v>
      </c>
      <c r="B107" s="39"/>
      <c r="C107" s="40" t="s">
        <v>81</v>
      </c>
      <c r="D107" s="74">
        <v>5.99</v>
      </c>
      <c r="E107" s="62">
        <v>5.78</v>
      </c>
      <c r="F107" s="63">
        <f t="shared" si="13"/>
        <v>-0.20999999999999996</v>
      </c>
      <c r="G107" s="43">
        <f t="shared" si="14"/>
        <v>-0.0350584307178631</v>
      </c>
      <c r="H107" s="66"/>
      <c r="I107" s="15">
        <f t="shared" si="15"/>
        <v>0</v>
      </c>
      <c r="J107" s="8">
        <f t="shared" si="12"/>
        <v>0</v>
      </c>
      <c r="K107" s="9">
        <f t="shared" si="16"/>
        <v>0</v>
      </c>
      <c r="L107" s="69" t="e">
        <f t="shared" si="17"/>
        <v>#DIV/0!</v>
      </c>
    </row>
    <row r="108" spans="1:12" ht="15">
      <c r="A108" s="42">
        <v>99212</v>
      </c>
      <c r="B108" s="39"/>
      <c r="C108" s="40" t="s">
        <v>82</v>
      </c>
      <c r="D108" s="74">
        <v>1.29</v>
      </c>
      <c r="E108" s="62">
        <v>1.22</v>
      </c>
      <c r="F108" s="63">
        <f t="shared" si="13"/>
        <v>-0.07000000000000006</v>
      </c>
      <c r="G108" s="43">
        <f t="shared" si="14"/>
        <v>-0.054263565891472916</v>
      </c>
      <c r="H108" s="66"/>
      <c r="I108" s="15">
        <f t="shared" si="15"/>
        <v>0</v>
      </c>
      <c r="J108" s="8">
        <f t="shared" si="12"/>
        <v>0</v>
      </c>
      <c r="K108" s="54">
        <f t="shared" si="16"/>
        <v>0</v>
      </c>
      <c r="L108" s="70" t="e">
        <f t="shared" si="17"/>
        <v>#DIV/0!</v>
      </c>
    </row>
    <row r="109" spans="1:12" ht="15">
      <c r="A109" s="42">
        <v>99213</v>
      </c>
      <c r="B109" s="39"/>
      <c r="C109" s="40" t="s">
        <v>82</v>
      </c>
      <c r="D109" s="74">
        <v>2.13</v>
      </c>
      <c r="E109" s="62">
        <v>2.04</v>
      </c>
      <c r="F109" s="63">
        <f t="shared" si="13"/>
        <v>-0.08999999999999986</v>
      </c>
      <c r="G109" s="43">
        <f t="shared" si="14"/>
        <v>-0.0422535211267605</v>
      </c>
      <c r="H109" s="66"/>
      <c r="I109" s="15">
        <f t="shared" si="15"/>
        <v>0</v>
      </c>
      <c r="J109" s="8">
        <f t="shared" si="12"/>
        <v>0</v>
      </c>
      <c r="K109" s="9">
        <f t="shared" si="16"/>
        <v>0</v>
      </c>
      <c r="L109" s="69" t="e">
        <f t="shared" si="17"/>
        <v>#DIV/0!</v>
      </c>
    </row>
    <row r="110" spans="1:12" ht="15">
      <c r="A110" s="42">
        <v>99214</v>
      </c>
      <c r="B110" s="39"/>
      <c r="C110" s="40" t="s">
        <v>82</v>
      </c>
      <c r="D110" s="74">
        <v>3.13</v>
      </c>
      <c r="E110" s="62">
        <v>3.01</v>
      </c>
      <c r="F110" s="63">
        <f t="shared" si="13"/>
        <v>-0.1200000000000001</v>
      </c>
      <c r="G110" s="43">
        <f t="shared" si="14"/>
        <v>-0.03833865814696489</v>
      </c>
      <c r="H110" s="66"/>
      <c r="I110" s="15">
        <f t="shared" si="15"/>
        <v>0</v>
      </c>
      <c r="J110" s="8">
        <f t="shared" si="12"/>
        <v>0</v>
      </c>
      <c r="K110" s="9">
        <f t="shared" si="16"/>
        <v>0</v>
      </c>
      <c r="L110" s="69" t="e">
        <f t="shared" si="17"/>
        <v>#DIV/0!</v>
      </c>
    </row>
    <row r="111" spans="1:12" ht="15">
      <c r="A111" s="42">
        <v>99215</v>
      </c>
      <c r="B111" s="39"/>
      <c r="C111" s="4" t="s">
        <v>82</v>
      </c>
      <c r="D111" s="12">
        <v>4.2</v>
      </c>
      <c r="E111" s="62">
        <v>4.03</v>
      </c>
      <c r="F111" s="63">
        <f t="shared" si="13"/>
        <v>-0.16999999999999993</v>
      </c>
      <c r="G111" s="43">
        <f t="shared" si="14"/>
        <v>-0.04047619047619046</v>
      </c>
      <c r="H111" s="66"/>
      <c r="I111" s="15">
        <f t="shared" si="15"/>
        <v>0</v>
      </c>
      <c r="J111" s="8">
        <f t="shared" si="12"/>
        <v>0</v>
      </c>
      <c r="K111" s="9">
        <f t="shared" si="16"/>
        <v>0</v>
      </c>
      <c r="L111" s="69" t="e">
        <f t="shared" si="17"/>
        <v>#DIV/0!</v>
      </c>
    </row>
    <row r="112" spans="1:12" ht="15">
      <c r="A112" s="53">
        <v>99221</v>
      </c>
      <c r="B112" s="39"/>
      <c r="C112" s="17" t="s">
        <v>83</v>
      </c>
      <c r="D112" s="12">
        <v>2.91</v>
      </c>
      <c r="E112" s="62">
        <v>2.85</v>
      </c>
      <c r="F112" s="63">
        <f t="shared" si="13"/>
        <v>-0.06000000000000005</v>
      </c>
      <c r="G112" s="43">
        <f t="shared" si="14"/>
        <v>-0.020618556701030945</v>
      </c>
      <c r="H112" s="66"/>
      <c r="I112" s="15">
        <f t="shared" si="15"/>
        <v>0</v>
      </c>
      <c r="J112" s="8">
        <f t="shared" si="12"/>
        <v>0</v>
      </c>
      <c r="K112" s="9">
        <f t="shared" si="16"/>
        <v>0</v>
      </c>
      <c r="L112" s="69" t="e">
        <f t="shared" si="17"/>
        <v>#DIV/0!</v>
      </c>
    </row>
    <row r="113" spans="1:12" ht="15">
      <c r="A113" s="53">
        <v>99222</v>
      </c>
      <c r="B113" s="39"/>
      <c r="C113" s="17" t="s">
        <v>83</v>
      </c>
      <c r="D113" s="74">
        <v>3.95</v>
      </c>
      <c r="E113" s="62">
        <v>3.87</v>
      </c>
      <c r="F113" s="63">
        <f t="shared" si="13"/>
        <v>-0.08000000000000007</v>
      </c>
      <c r="G113" s="43">
        <f t="shared" si="14"/>
        <v>-0.020253164556962043</v>
      </c>
      <c r="H113" s="66"/>
      <c r="I113" s="15">
        <f t="shared" si="15"/>
        <v>0</v>
      </c>
      <c r="J113" s="8">
        <f t="shared" si="12"/>
        <v>0</v>
      </c>
      <c r="K113" s="9">
        <f t="shared" si="16"/>
        <v>0</v>
      </c>
      <c r="L113" s="69" t="e">
        <f t="shared" si="17"/>
        <v>#DIV/0!</v>
      </c>
    </row>
    <row r="114" spans="1:12" ht="15">
      <c r="A114" s="53">
        <v>99223</v>
      </c>
      <c r="B114" s="39"/>
      <c r="C114" s="17" t="s">
        <v>83</v>
      </c>
      <c r="D114" s="74">
        <v>5.81</v>
      </c>
      <c r="E114" s="62">
        <v>5.7</v>
      </c>
      <c r="F114" s="63">
        <f t="shared" si="13"/>
        <v>-0.10999999999999943</v>
      </c>
      <c r="G114" s="43">
        <f t="shared" si="14"/>
        <v>-0.018932874354561004</v>
      </c>
      <c r="H114" s="66"/>
      <c r="I114" s="15">
        <f t="shared" si="15"/>
        <v>0</v>
      </c>
      <c r="J114" s="8">
        <f t="shared" si="12"/>
        <v>0</v>
      </c>
      <c r="K114" s="9">
        <f t="shared" si="16"/>
        <v>0</v>
      </c>
      <c r="L114" s="69" t="e">
        <f t="shared" si="17"/>
        <v>#DIV/0!</v>
      </c>
    </row>
    <row r="115" spans="1:12" ht="15">
      <c r="A115" s="53">
        <v>99231</v>
      </c>
      <c r="B115" s="39"/>
      <c r="C115" s="17" t="s">
        <v>84</v>
      </c>
      <c r="D115" s="74">
        <v>1.12</v>
      </c>
      <c r="E115" s="62">
        <v>1.1</v>
      </c>
      <c r="F115" s="63">
        <f t="shared" si="13"/>
        <v>-0.020000000000000018</v>
      </c>
      <c r="G115" s="43">
        <f t="shared" si="14"/>
        <v>-0.01785714285714287</v>
      </c>
      <c r="H115" s="66"/>
      <c r="I115" s="15">
        <f t="shared" si="15"/>
        <v>0</v>
      </c>
      <c r="J115" s="8">
        <f t="shared" si="12"/>
        <v>0</v>
      </c>
      <c r="K115" s="9">
        <f t="shared" si="16"/>
        <v>0</v>
      </c>
      <c r="L115" s="69" t="e">
        <f t="shared" si="17"/>
        <v>#DIV/0!</v>
      </c>
    </row>
    <row r="116" spans="1:12" ht="15">
      <c r="A116" s="53">
        <v>99354</v>
      </c>
      <c r="B116" s="39"/>
      <c r="C116" s="41" t="s">
        <v>85</v>
      </c>
      <c r="D116" s="74">
        <v>2.86</v>
      </c>
      <c r="E116" s="62">
        <v>2.8</v>
      </c>
      <c r="F116" s="63">
        <f t="shared" si="13"/>
        <v>-0.06000000000000005</v>
      </c>
      <c r="G116" s="43">
        <f t="shared" si="14"/>
        <v>-0.020979020979020997</v>
      </c>
      <c r="H116" s="66"/>
      <c r="I116" s="15">
        <f t="shared" si="15"/>
        <v>0</v>
      </c>
      <c r="J116" s="8">
        <f t="shared" si="12"/>
        <v>0</v>
      </c>
      <c r="K116" s="9">
        <f t="shared" si="16"/>
        <v>0</v>
      </c>
      <c r="L116" s="69" t="e">
        <f t="shared" si="17"/>
        <v>#DIV/0!</v>
      </c>
    </row>
    <row r="117" spans="1:12" ht="15">
      <c r="A117" s="42">
        <v>99358</v>
      </c>
      <c r="B117" s="39"/>
      <c r="C117" s="41" t="s">
        <v>86</v>
      </c>
      <c r="D117" s="74">
        <v>3.13</v>
      </c>
      <c r="E117" s="62">
        <v>3.08</v>
      </c>
      <c r="F117" s="63">
        <f t="shared" si="13"/>
        <v>-0.04999999999999982</v>
      </c>
      <c r="G117" s="43">
        <f t="shared" si="14"/>
        <v>-0.015974440894568634</v>
      </c>
      <c r="H117" s="66"/>
      <c r="I117" s="15">
        <f t="shared" si="15"/>
        <v>0</v>
      </c>
      <c r="J117" s="8">
        <f t="shared" si="12"/>
        <v>0</v>
      </c>
      <c r="K117" s="9">
        <f t="shared" si="16"/>
        <v>0</v>
      </c>
      <c r="L117" s="69" t="e">
        <f t="shared" si="17"/>
        <v>#DIV/0!</v>
      </c>
    </row>
    <row r="118" spans="1:12" ht="15">
      <c r="A118" s="42">
        <v>99359</v>
      </c>
      <c r="B118" s="39"/>
      <c r="C118" s="41" t="s">
        <v>87</v>
      </c>
      <c r="D118" s="74">
        <v>1.52</v>
      </c>
      <c r="E118" s="62">
        <v>1.49</v>
      </c>
      <c r="F118" s="63">
        <f t="shared" si="13"/>
        <v>-0.030000000000000027</v>
      </c>
      <c r="G118" s="43">
        <f t="shared" si="14"/>
        <v>-0.019736842105263174</v>
      </c>
      <c r="H118" s="66"/>
      <c r="I118" s="15">
        <f t="shared" si="15"/>
        <v>0</v>
      </c>
      <c r="J118" s="8">
        <f t="shared" si="12"/>
        <v>0</v>
      </c>
      <c r="K118" s="9">
        <f t="shared" si="16"/>
        <v>0</v>
      </c>
      <c r="L118" s="69" t="e">
        <f t="shared" si="17"/>
        <v>#DIV/0!</v>
      </c>
    </row>
    <row r="119" spans="1:12" ht="15">
      <c r="A119" s="42">
        <v>99406</v>
      </c>
      <c r="B119" s="27"/>
      <c r="C119" s="41" t="s">
        <v>88</v>
      </c>
      <c r="D119" s="12">
        <v>0.4</v>
      </c>
      <c r="E119" s="61">
        <v>0.39</v>
      </c>
      <c r="F119" s="63">
        <f t="shared" si="13"/>
        <v>-0.010000000000000009</v>
      </c>
      <c r="G119" s="43">
        <f t="shared" si="14"/>
        <v>-0.025000000000000022</v>
      </c>
      <c r="H119" s="66"/>
      <c r="I119" s="15">
        <f t="shared" si="15"/>
        <v>0</v>
      </c>
      <c r="J119" s="8">
        <f t="shared" si="12"/>
        <v>0</v>
      </c>
      <c r="K119" s="9">
        <f t="shared" si="16"/>
        <v>0</v>
      </c>
      <c r="L119" s="69" t="e">
        <f t="shared" si="17"/>
        <v>#DIV/0!</v>
      </c>
    </row>
    <row r="120" spans="1:12" ht="15">
      <c r="A120" s="42">
        <v>99407</v>
      </c>
      <c r="B120" s="27"/>
      <c r="C120" s="41" t="s">
        <v>89</v>
      </c>
      <c r="D120" s="74">
        <v>0.79</v>
      </c>
      <c r="E120" s="61">
        <v>0.77</v>
      </c>
      <c r="F120" s="63">
        <f t="shared" si="13"/>
        <v>-0.020000000000000018</v>
      </c>
      <c r="G120" s="43">
        <f t="shared" si="14"/>
        <v>-0.025316455696202552</v>
      </c>
      <c r="H120" s="66"/>
      <c r="I120" s="15">
        <f t="shared" si="15"/>
        <v>0</v>
      </c>
      <c r="J120" s="8">
        <f t="shared" si="12"/>
        <v>0</v>
      </c>
      <c r="K120" s="9">
        <f t="shared" si="16"/>
        <v>0</v>
      </c>
      <c r="L120" s="69" t="e">
        <f t="shared" si="17"/>
        <v>#DIV/0!</v>
      </c>
    </row>
    <row r="121" spans="1:12" ht="15">
      <c r="A121" s="101" t="s">
        <v>137</v>
      </c>
      <c r="B121" s="87"/>
      <c r="C121" s="88"/>
      <c r="D121" s="38"/>
      <c r="E121" s="89"/>
      <c r="F121" s="20"/>
      <c r="G121" s="30" t="s">
        <v>43</v>
      </c>
      <c r="H121" s="44">
        <f>SUM(H5:H120)</f>
        <v>0</v>
      </c>
      <c r="I121" s="32">
        <f>SUM(I5:I120)</f>
        <v>0</v>
      </c>
      <c r="J121" s="32">
        <f>SUM(J5:J120)</f>
        <v>0</v>
      </c>
      <c r="K121" s="55">
        <f>SUM(K5:K120)</f>
        <v>0</v>
      </c>
      <c r="L121" s="71"/>
    </row>
    <row r="122" spans="1:12" ht="15">
      <c r="A122" s="102" t="s">
        <v>138</v>
      </c>
      <c r="B122" s="103"/>
      <c r="C122" s="104"/>
      <c r="D122" s="38"/>
      <c r="E122" s="89"/>
      <c r="F122" s="20"/>
      <c r="G122" s="29"/>
      <c r="H122" s="30"/>
      <c r="I122" s="31"/>
      <c r="J122" s="31"/>
      <c r="K122" s="59"/>
      <c r="L122" s="47"/>
    </row>
    <row r="123" spans="1:12" ht="15">
      <c r="A123" s="99"/>
      <c r="B123" s="79"/>
      <c r="C123" s="79"/>
      <c r="D123" s="35"/>
      <c r="E123" s="35"/>
      <c r="F123" s="20"/>
      <c r="G123" s="29"/>
      <c r="H123" s="30"/>
      <c r="I123" s="31"/>
      <c r="J123" s="32" t="s">
        <v>143</v>
      </c>
      <c r="K123" s="55">
        <f>+J121-I121</f>
        <v>0</v>
      </c>
      <c r="L123" s="47"/>
    </row>
    <row r="124" spans="1:12" ht="15">
      <c r="A124" s="78"/>
      <c r="B124" s="79"/>
      <c r="C124" s="79"/>
      <c r="D124" s="35"/>
      <c r="E124" s="35"/>
      <c r="F124" s="20"/>
      <c r="G124" s="29"/>
      <c r="H124" s="30"/>
      <c r="I124" s="31"/>
      <c r="J124" s="32" t="s">
        <v>44</v>
      </c>
      <c r="K124" s="114" t="e">
        <f>K123/I121</f>
        <v>#DIV/0!</v>
      </c>
      <c r="L124" s="47"/>
    </row>
    <row r="125" spans="1:12" ht="15">
      <c r="A125" s="75" t="s">
        <v>113</v>
      </c>
      <c r="B125" s="100"/>
      <c r="C125" s="100"/>
      <c r="D125" s="64"/>
      <c r="E125" s="20"/>
      <c r="F125" s="20"/>
      <c r="G125" s="29"/>
      <c r="H125" s="30"/>
      <c r="I125" s="31"/>
      <c r="L125" s="47"/>
    </row>
    <row r="126" spans="1:12" ht="15">
      <c r="A126" s="19"/>
      <c r="B126" s="19"/>
      <c r="C126" s="19"/>
      <c r="D126" s="20"/>
      <c r="E126" s="20"/>
      <c r="F126" s="20"/>
      <c r="G126" s="29"/>
      <c r="H126" s="30"/>
      <c r="I126" s="31"/>
      <c r="J126" s="32" t="s">
        <v>127</v>
      </c>
      <c r="K126" s="55"/>
      <c r="L126" s="47"/>
    </row>
    <row r="127" spans="2:12" ht="15">
      <c r="B127" s="99"/>
      <c r="C127" s="99"/>
      <c r="D127" s="35"/>
      <c r="E127" s="20"/>
      <c r="F127" s="20"/>
      <c r="G127" s="29"/>
      <c r="H127" s="30"/>
      <c r="I127" s="31"/>
      <c r="J127" s="32"/>
      <c r="K127" s="60"/>
      <c r="L127" s="47"/>
    </row>
    <row r="128" spans="1:12" ht="15">
      <c r="A128" s="97" t="s">
        <v>135</v>
      </c>
      <c r="B128" s="105"/>
      <c r="C128" s="105"/>
      <c r="D128" s="51"/>
      <c r="E128" s="51"/>
      <c r="F128" s="51"/>
      <c r="G128" s="18" t="s">
        <v>124</v>
      </c>
      <c r="H128" s="92"/>
      <c r="I128" s="93"/>
      <c r="J128" s="52"/>
      <c r="K128" s="94"/>
      <c r="L128" s="95"/>
    </row>
    <row r="129" spans="1:12" ht="15">
      <c r="A129" s="97" t="s">
        <v>133</v>
      </c>
      <c r="B129" s="105"/>
      <c r="C129" s="105"/>
      <c r="D129" s="51"/>
      <c r="E129" s="51"/>
      <c r="F129" s="51"/>
      <c r="G129" s="18" t="s">
        <v>121</v>
      </c>
      <c r="H129" s="92"/>
      <c r="I129" s="93"/>
      <c r="J129" s="52"/>
      <c r="K129" s="94"/>
      <c r="L129" s="95"/>
    </row>
    <row r="130" spans="1:12" ht="15">
      <c r="A130" s="98" t="s">
        <v>136</v>
      </c>
      <c r="B130" s="73"/>
      <c r="C130" s="73"/>
      <c r="D130" s="73"/>
      <c r="E130" s="50"/>
      <c r="F130" s="16"/>
      <c r="G130" s="16" t="s">
        <v>122</v>
      </c>
      <c r="H130" s="34"/>
      <c r="I130" s="34"/>
      <c r="J130" s="33"/>
      <c r="K130" s="33"/>
      <c r="L130" s="45"/>
    </row>
    <row r="131" spans="1:12" ht="15">
      <c r="A131" s="68" t="s">
        <v>111</v>
      </c>
      <c r="B131" s="1"/>
      <c r="C131" s="2"/>
      <c r="D131" s="2"/>
      <c r="E131" s="2"/>
      <c r="F131" s="33"/>
      <c r="G131" s="72" t="s">
        <v>130</v>
      </c>
      <c r="H131" s="45"/>
      <c r="I131" s="45"/>
      <c r="J131" s="45"/>
      <c r="K131" s="45"/>
      <c r="L131" s="45"/>
    </row>
    <row r="132" spans="1:12" ht="15">
      <c r="A132" s="2"/>
      <c r="B132" s="1"/>
      <c r="C132" s="2"/>
      <c r="D132" s="2"/>
      <c r="E132" s="2"/>
      <c r="F132" s="33"/>
      <c r="G132" s="72" t="s">
        <v>131</v>
      </c>
      <c r="H132" s="13"/>
      <c r="I132" s="13"/>
      <c r="J132" s="14"/>
      <c r="K132" s="14"/>
      <c r="L132" s="45"/>
    </row>
    <row r="133" spans="1:12" ht="15">
      <c r="A133" s="96" t="s">
        <v>134</v>
      </c>
      <c r="B133" s="18"/>
      <c r="C133" s="18"/>
      <c r="D133" s="48"/>
      <c r="E133" s="48"/>
      <c r="F133" s="33"/>
      <c r="G133" s="16" t="s">
        <v>125</v>
      </c>
      <c r="H133" s="13"/>
      <c r="I133" s="13"/>
      <c r="J133" s="14"/>
      <c r="K133" s="14"/>
      <c r="L133" s="45"/>
    </row>
    <row r="134" spans="1:12" ht="15">
      <c r="A134" s="45"/>
      <c r="B134" s="72"/>
      <c r="C134" s="72"/>
      <c r="D134" s="73"/>
      <c r="E134" s="48"/>
      <c r="F134" s="33"/>
      <c r="G134" s="45"/>
      <c r="H134" s="13"/>
      <c r="I134" s="13"/>
      <c r="J134" s="14"/>
      <c r="K134" s="14"/>
      <c r="L134" s="45"/>
    </row>
    <row r="135" spans="1:12" ht="15">
      <c r="A135" s="33" t="s">
        <v>139</v>
      </c>
      <c r="B135" s="33"/>
      <c r="C135" s="33"/>
      <c r="D135" s="33"/>
      <c r="E135" s="14" t="s">
        <v>132</v>
      </c>
      <c r="F135" s="76"/>
      <c r="G135" s="45"/>
      <c r="H135" s="45"/>
      <c r="I135" s="16"/>
      <c r="J135" s="14" t="s">
        <v>129</v>
      </c>
      <c r="K135" s="14"/>
      <c r="L135" s="45"/>
    </row>
  </sheetData>
  <sheetProtection password="EA36" sheet="1"/>
  <printOptions/>
  <pageMargins left="0.7" right="0.7" top="0.75" bottom="0.3" header="0.4" footer="0.3"/>
  <pageSetup horizontalDpi="600" verticalDpi="600" orientation="landscape" scale="80" r:id="rId1"/>
  <headerFooter>
    <oddHeader>&amp;C&amp;14CY 2013-14 Part B FSC RVUs, with Estimated Financial Impact (SATRO&amp;XR&amp;X)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pwilliams</dc:creator>
  <cp:keywords/>
  <dc:description/>
  <cp:lastModifiedBy> </cp:lastModifiedBy>
  <cp:lastPrinted>2013-12-31T20:19:20Z</cp:lastPrinted>
  <dcterms:created xsi:type="dcterms:W3CDTF">2008-08-15T19:27:13Z</dcterms:created>
  <dcterms:modified xsi:type="dcterms:W3CDTF">2013-12-31T20:20:00Z</dcterms:modified>
  <cp:category/>
  <cp:version/>
  <cp:contentType/>
  <cp:contentStatus/>
</cp:coreProperties>
</file>